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KomokaWeather\CoCoRaHS\"/>
    </mc:Choice>
  </mc:AlternateContent>
  <xr:revisionPtr revIDLastSave="0" documentId="13_ncr:1_{6F464DCA-E14C-470E-BBA9-8CA7333B917C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Sheet1!$A$1:$R$953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9" i="1" l="1"/>
  <c r="M99" i="1"/>
  <c r="K99" i="1"/>
  <c r="I99" i="1"/>
  <c r="G99" i="1"/>
  <c r="E99" i="1"/>
  <c r="C99" i="1"/>
  <c r="A61" i="1"/>
  <c r="A60" i="1"/>
  <c r="A59" i="1"/>
  <c r="A58" i="1"/>
  <c r="A57" i="1"/>
  <c r="A56" i="1"/>
  <c r="C51" i="1"/>
  <c r="O39" i="1"/>
  <c r="O44" i="1" s="1"/>
  <c r="N39" i="1"/>
  <c r="M39" i="1"/>
  <c r="M44" i="1" s="1"/>
  <c r="L39" i="1"/>
  <c r="K39" i="1"/>
  <c r="K44" i="1" s="1"/>
  <c r="J39" i="1"/>
  <c r="I39" i="1"/>
  <c r="I44" i="1" s="1"/>
  <c r="H39" i="1"/>
  <c r="G39" i="1"/>
  <c r="G44" i="1" s="1"/>
  <c r="F39" i="1"/>
  <c r="E39" i="1"/>
  <c r="E44" i="1" s="1"/>
  <c r="D39" i="1"/>
  <c r="C39" i="1"/>
  <c r="C44" i="1" s="1"/>
  <c r="B39" i="1"/>
  <c r="B42" i="1" s="1"/>
  <c r="O38" i="1"/>
  <c r="O48" i="1" s="1"/>
  <c r="N38" i="1"/>
  <c r="N48" i="1" s="1"/>
  <c r="M38" i="1"/>
  <c r="M48" i="1" s="1"/>
  <c r="L38" i="1"/>
  <c r="L48" i="1" s="1"/>
  <c r="K38" i="1"/>
  <c r="K48" i="1" s="1"/>
  <c r="J38" i="1"/>
  <c r="J48" i="1" s="1"/>
  <c r="I38" i="1"/>
  <c r="I48" i="1" s="1"/>
  <c r="H38" i="1"/>
  <c r="H48" i="1" s="1"/>
  <c r="G38" i="1"/>
  <c r="G48" i="1" s="1"/>
  <c r="F38" i="1"/>
  <c r="F48" i="1" s="1"/>
  <c r="E38" i="1"/>
  <c r="E48" i="1" s="1"/>
  <c r="D38" i="1"/>
  <c r="D48" i="1" s="1"/>
  <c r="C38" i="1"/>
  <c r="C41" i="1" s="1"/>
  <c r="B38" i="1"/>
  <c r="B41" i="1" s="1"/>
  <c r="C48" i="1" l="1"/>
  <c r="Q48" i="1" s="1"/>
  <c r="B48" i="1"/>
  <c r="P48" i="1" s="1"/>
  <c r="D42" i="1"/>
  <c r="F42" i="1" s="1"/>
  <c r="H42" i="1" s="1"/>
  <c r="J42" i="1" s="1"/>
  <c r="L42" i="1" s="1"/>
  <c r="N42" i="1" s="1"/>
  <c r="D41" i="1"/>
  <c r="F41" i="1" s="1"/>
  <c r="H41" i="1" s="1"/>
  <c r="J41" i="1" s="1"/>
  <c r="L41" i="1" s="1"/>
  <c r="N41" i="1" s="1"/>
  <c r="E41" i="1"/>
  <c r="G41" i="1" s="1"/>
  <c r="I41" i="1" s="1"/>
  <c r="K41" i="1" s="1"/>
  <c r="M41" i="1" s="1"/>
  <c r="O41" i="1" s="1"/>
  <c r="R48" i="1" s="1"/>
  <c r="C42" i="1"/>
  <c r="O198" i="1"/>
  <c r="M198" i="1"/>
  <c r="K198" i="1"/>
  <c r="I198" i="1"/>
  <c r="G198" i="1"/>
  <c r="E198" i="1"/>
  <c r="C198" i="1"/>
  <c r="A160" i="1"/>
  <c r="A159" i="1"/>
  <c r="A158" i="1"/>
  <c r="A157" i="1"/>
  <c r="A156" i="1"/>
  <c r="A155" i="1"/>
  <c r="C150" i="1"/>
  <c r="O139" i="1"/>
  <c r="O144" i="1" s="1"/>
  <c r="N139" i="1"/>
  <c r="M139" i="1"/>
  <c r="M144" i="1" s="1"/>
  <c r="L139" i="1"/>
  <c r="K139" i="1"/>
  <c r="K49" i="1" s="1"/>
  <c r="J139" i="1"/>
  <c r="K148" i="1" s="1"/>
  <c r="I139" i="1"/>
  <c r="I144" i="1" s="1"/>
  <c r="H139" i="1"/>
  <c r="G139" i="1"/>
  <c r="G144" i="1" s="1"/>
  <c r="F139" i="1"/>
  <c r="E139" i="1"/>
  <c r="E144" i="1" s="1"/>
  <c r="D139" i="1"/>
  <c r="C139" i="1"/>
  <c r="C142" i="1" s="1"/>
  <c r="B139" i="1"/>
  <c r="C49" i="1" s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C141" i="1" s="1"/>
  <c r="B138" i="1"/>
  <c r="O284" i="1"/>
  <c r="M284" i="1"/>
  <c r="K284" i="1"/>
  <c r="I284" i="1"/>
  <c r="G284" i="1"/>
  <c r="E284" i="1"/>
  <c r="C284" i="1"/>
  <c r="A259" i="1"/>
  <c r="A258" i="1"/>
  <c r="A257" i="1"/>
  <c r="A256" i="1"/>
  <c r="A255" i="1"/>
  <c r="A254" i="1"/>
  <c r="C249" i="1"/>
  <c r="O239" i="1"/>
  <c r="O244" i="1" s="1"/>
  <c r="N239" i="1"/>
  <c r="M239" i="1"/>
  <c r="M244" i="1" s="1"/>
  <c r="L239" i="1"/>
  <c r="K239" i="1"/>
  <c r="K244" i="1" s="1"/>
  <c r="J239" i="1"/>
  <c r="I239" i="1"/>
  <c r="I244" i="1" s="1"/>
  <c r="H239" i="1"/>
  <c r="G239" i="1"/>
  <c r="G244" i="1" s="1"/>
  <c r="F239" i="1"/>
  <c r="E239" i="1"/>
  <c r="E244" i="1" s="1"/>
  <c r="D239" i="1"/>
  <c r="E50" i="1" s="1"/>
  <c r="C239" i="1"/>
  <c r="C244" i="1" s="1"/>
  <c r="B239" i="1"/>
  <c r="O238" i="1"/>
  <c r="N238" i="1"/>
  <c r="M238" i="1"/>
  <c r="L238" i="1"/>
  <c r="L50" i="1" s="1"/>
  <c r="K238" i="1"/>
  <c r="J238" i="1"/>
  <c r="I238" i="1"/>
  <c r="H238" i="1"/>
  <c r="H50" i="1" s="1"/>
  <c r="G238" i="1"/>
  <c r="F238" i="1"/>
  <c r="F50" i="1" s="1"/>
  <c r="E238" i="1"/>
  <c r="D238" i="1"/>
  <c r="D50" i="1" s="1"/>
  <c r="C238" i="1"/>
  <c r="C241" i="1" s="1"/>
  <c r="B238" i="1"/>
  <c r="B324" i="1"/>
  <c r="C324" i="1"/>
  <c r="C327" i="1" s="1"/>
  <c r="D324" i="1"/>
  <c r="E324" i="1"/>
  <c r="F324" i="1"/>
  <c r="G324" i="1"/>
  <c r="H324" i="1"/>
  <c r="H51" i="1" s="1"/>
  <c r="I324" i="1"/>
  <c r="J324" i="1"/>
  <c r="K324" i="1"/>
  <c r="L324" i="1"/>
  <c r="M324" i="1"/>
  <c r="N324" i="1"/>
  <c r="N51" i="1" s="1"/>
  <c r="O324" i="1"/>
  <c r="B325" i="1"/>
  <c r="B328" i="1" s="1"/>
  <c r="C325" i="1"/>
  <c r="C328" i="1" s="1"/>
  <c r="C331" i="1" s="1"/>
  <c r="D325" i="1"/>
  <c r="E325" i="1"/>
  <c r="E330" i="1" s="1"/>
  <c r="F325" i="1"/>
  <c r="G51" i="1" s="1"/>
  <c r="G325" i="1"/>
  <c r="G330" i="1" s="1"/>
  <c r="H325" i="1"/>
  <c r="I51" i="1" s="1"/>
  <c r="I325" i="1"/>
  <c r="I330" i="1" s="1"/>
  <c r="J325" i="1"/>
  <c r="K51" i="1" s="1"/>
  <c r="K325" i="1"/>
  <c r="K330" i="1" s="1"/>
  <c r="L325" i="1"/>
  <c r="M325" i="1"/>
  <c r="M330" i="1" s="1"/>
  <c r="N325" i="1"/>
  <c r="O51" i="1" s="1"/>
  <c r="O325" i="1"/>
  <c r="O330" i="1" s="1"/>
  <c r="B327" i="1"/>
  <c r="C334" i="1"/>
  <c r="A339" i="1"/>
  <c r="A340" i="1"/>
  <c r="A341" i="1"/>
  <c r="A342" i="1"/>
  <c r="A343" i="1"/>
  <c r="A344" i="1"/>
  <c r="C370" i="1"/>
  <c r="E370" i="1"/>
  <c r="G370" i="1"/>
  <c r="I370" i="1"/>
  <c r="K370" i="1"/>
  <c r="M370" i="1"/>
  <c r="O370" i="1"/>
  <c r="B410" i="1"/>
  <c r="B250" i="1" s="1"/>
  <c r="C410" i="1"/>
  <c r="C413" i="1" s="1"/>
  <c r="D410" i="1"/>
  <c r="E410" i="1"/>
  <c r="F410" i="1"/>
  <c r="G410" i="1"/>
  <c r="H410" i="1"/>
  <c r="I410" i="1"/>
  <c r="J410" i="1"/>
  <c r="J52" i="1" s="1"/>
  <c r="K410" i="1"/>
  <c r="L410" i="1"/>
  <c r="L335" i="1" s="1"/>
  <c r="M410" i="1"/>
  <c r="N410" i="1"/>
  <c r="O410" i="1"/>
  <c r="B411" i="1"/>
  <c r="C411" i="1"/>
  <c r="C414" i="1" s="1"/>
  <c r="C417" i="1" s="1"/>
  <c r="D411" i="1"/>
  <c r="E411" i="1"/>
  <c r="E416" i="1" s="1"/>
  <c r="F411" i="1"/>
  <c r="G411" i="1"/>
  <c r="G416" i="1" s="1"/>
  <c r="H411" i="1"/>
  <c r="I411" i="1"/>
  <c r="I416" i="1" s="1"/>
  <c r="J411" i="1"/>
  <c r="K335" i="1" s="1"/>
  <c r="K411" i="1"/>
  <c r="K416" i="1" s="1"/>
  <c r="L411" i="1"/>
  <c r="M411" i="1"/>
  <c r="M416" i="1" s="1"/>
  <c r="N411" i="1"/>
  <c r="O420" i="1" s="1"/>
  <c r="O411" i="1"/>
  <c r="O416" i="1" s="1"/>
  <c r="E420" i="1"/>
  <c r="A424" i="1"/>
  <c r="A425" i="1"/>
  <c r="A426" i="1"/>
  <c r="A427" i="1"/>
  <c r="A428" i="1"/>
  <c r="A429" i="1"/>
  <c r="C454" i="1"/>
  <c r="E454" i="1"/>
  <c r="G454" i="1"/>
  <c r="I454" i="1"/>
  <c r="K454" i="1"/>
  <c r="M454" i="1"/>
  <c r="O454" i="1"/>
  <c r="B494" i="1"/>
  <c r="B336" i="1" s="1"/>
  <c r="C494" i="1"/>
  <c r="C497" i="1" s="1"/>
  <c r="D494" i="1"/>
  <c r="E494" i="1"/>
  <c r="F494" i="1"/>
  <c r="F53" i="1" s="1"/>
  <c r="G494" i="1"/>
  <c r="H494" i="1"/>
  <c r="H53" i="1" s="1"/>
  <c r="I494" i="1"/>
  <c r="J494" i="1"/>
  <c r="K494" i="1"/>
  <c r="L494" i="1"/>
  <c r="L53" i="1" s="1"/>
  <c r="M494" i="1"/>
  <c r="N494" i="1"/>
  <c r="N336" i="1" s="1"/>
  <c r="O494" i="1"/>
  <c r="B495" i="1"/>
  <c r="C504" i="1" s="1"/>
  <c r="C495" i="1"/>
  <c r="D495" i="1"/>
  <c r="E495" i="1"/>
  <c r="E500" i="1" s="1"/>
  <c r="F495" i="1"/>
  <c r="G421" i="1" s="1"/>
  <c r="G495" i="1"/>
  <c r="G500" i="1" s="1"/>
  <c r="H495" i="1"/>
  <c r="I495" i="1"/>
  <c r="I500" i="1" s="1"/>
  <c r="J495" i="1"/>
  <c r="K495" i="1"/>
  <c r="K500" i="1" s="1"/>
  <c r="L495" i="1"/>
  <c r="M495" i="1"/>
  <c r="M500" i="1" s="1"/>
  <c r="N495" i="1"/>
  <c r="O53" i="1" s="1"/>
  <c r="O495" i="1"/>
  <c r="O500" i="1" s="1"/>
  <c r="A507" i="1"/>
  <c r="A508" i="1"/>
  <c r="A509" i="1"/>
  <c r="A510" i="1"/>
  <c r="A511" i="1"/>
  <c r="A512" i="1"/>
  <c r="C537" i="1"/>
  <c r="E537" i="1"/>
  <c r="G537" i="1"/>
  <c r="I537" i="1"/>
  <c r="K537" i="1"/>
  <c r="M537" i="1"/>
  <c r="O537" i="1"/>
  <c r="B577" i="1"/>
  <c r="B587" i="1" s="1"/>
  <c r="C577" i="1"/>
  <c r="C580" i="1" s="1"/>
  <c r="D577" i="1"/>
  <c r="E577" i="1"/>
  <c r="F577" i="1"/>
  <c r="F422" i="1" s="1"/>
  <c r="G577" i="1"/>
  <c r="H577" i="1"/>
  <c r="H422" i="1" s="1"/>
  <c r="I577" i="1"/>
  <c r="J577" i="1"/>
  <c r="J505" i="1" s="1"/>
  <c r="K577" i="1"/>
  <c r="L577" i="1"/>
  <c r="L54" i="1" s="1"/>
  <c r="M577" i="1"/>
  <c r="N577" i="1"/>
  <c r="N587" i="1" s="1"/>
  <c r="O577" i="1"/>
  <c r="B578" i="1"/>
  <c r="C337" i="1" s="1"/>
  <c r="C578" i="1"/>
  <c r="C587" i="1" s="1"/>
  <c r="D578" i="1"/>
  <c r="E578" i="1"/>
  <c r="E583" i="1" s="1"/>
  <c r="F578" i="1"/>
  <c r="G54" i="1" s="1"/>
  <c r="G578" i="1"/>
  <c r="G583" i="1" s="1"/>
  <c r="H578" i="1"/>
  <c r="I505" i="1" s="1"/>
  <c r="I578" i="1"/>
  <c r="I583" i="1" s="1"/>
  <c r="J578" i="1"/>
  <c r="K54" i="1" s="1"/>
  <c r="K578" i="1"/>
  <c r="K583" i="1" s="1"/>
  <c r="L578" i="1"/>
  <c r="M578" i="1"/>
  <c r="M583" i="1" s="1"/>
  <c r="N578" i="1"/>
  <c r="O422" i="1" s="1"/>
  <c r="O578" i="1"/>
  <c r="O583" i="1" s="1"/>
  <c r="A589" i="1"/>
  <c r="A590" i="1"/>
  <c r="A591" i="1"/>
  <c r="A592" i="1"/>
  <c r="A593" i="1"/>
  <c r="A594" i="1"/>
  <c r="B633" i="1"/>
  <c r="C633" i="1"/>
  <c r="C636" i="1" s="1"/>
  <c r="D633" i="1"/>
  <c r="E633" i="1"/>
  <c r="F633" i="1"/>
  <c r="F55" i="1" s="1"/>
  <c r="G633" i="1"/>
  <c r="H633" i="1"/>
  <c r="H643" i="1" s="1"/>
  <c r="I633" i="1"/>
  <c r="J633" i="1"/>
  <c r="K633" i="1"/>
  <c r="L633" i="1"/>
  <c r="L423" i="1" s="1"/>
  <c r="M633" i="1"/>
  <c r="N633" i="1"/>
  <c r="N338" i="1" s="1"/>
  <c r="O633" i="1"/>
  <c r="B634" i="1"/>
  <c r="B637" i="1" s="1"/>
  <c r="C634" i="1"/>
  <c r="D634" i="1"/>
  <c r="E55" i="1" s="1"/>
  <c r="E634" i="1"/>
  <c r="E639" i="1" s="1"/>
  <c r="F634" i="1"/>
  <c r="G55" i="1" s="1"/>
  <c r="G634" i="1"/>
  <c r="G639" i="1" s="1"/>
  <c r="H634" i="1"/>
  <c r="I55" i="1" s="1"/>
  <c r="I634" i="1"/>
  <c r="I639" i="1" s="1"/>
  <c r="J634" i="1"/>
  <c r="K643" i="1" s="1"/>
  <c r="K634" i="1"/>
  <c r="K639" i="1" s="1"/>
  <c r="L634" i="1"/>
  <c r="M634" i="1"/>
  <c r="M639" i="1" s="1"/>
  <c r="N634" i="1"/>
  <c r="O634" i="1"/>
  <c r="O639" i="1" s="1"/>
  <c r="A644" i="1"/>
  <c r="A645" i="1"/>
  <c r="A646" i="1"/>
  <c r="A647" i="1"/>
  <c r="A648" i="1"/>
  <c r="A649" i="1"/>
  <c r="B688" i="1"/>
  <c r="B507" i="1" s="1"/>
  <c r="C688" i="1"/>
  <c r="C691" i="1" s="1"/>
  <c r="D688" i="1"/>
  <c r="D589" i="1" s="1"/>
  <c r="E688" i="1"/>
  <c r="F688" i="1"/>
  <c r="F56" i="1" s="1"/>
  <c r="G688" i="1"/>
  <c r="H688" i="1"/>
  <c r="H424" i="1" s="1"/>
  <c r="I688" i="1"/>
  <c r="J688" i="1"/>
  <c r="K688" i="1"/>
  <c r="L688" i="1"/>
  <c r="M688" i="1"/>
  <c r="N688" i="1"/>
  <c r="O688" i="1"/>
  <c r="B689" i="1"/>
  <c r="C507" i="1" s="1"/>
  <c r="C689" i="1"/>
  <c r="C694" i="1" s="1"/>
  <c r="D689" i="1"/>
  <c r="E507" i="1" s="1"/>
  <c r="E689" i="1"/>
  <c r="F689" i="1"/>
  <c r="G507" i="1" s="1"/>
  <c r="G689" i="1"/>
  <c r="G694" i="1" s="1"/>
  <c r="H689" i="1"/>
  <c r="I507" i="1" s="1"/>
  <c r="I689" i="1"/>
  <c r="I694" i="1" s="1"/>
  <c r="J689" i="1"/>
  <c r="K589" i="1" s="1"/>
  <c r="K689" i="1"/>
  <c r="K694" i="1" s="1"/>
  <c r="L689" i="1"/>
  <c r="M254" i="1" s="1"/>
  <c r="M689" i="1"/>
  <c r="M694" i="1" s="1"/>
  <c r="N689" i="1"/>
  <c r="O689" i="1"/>
  <c r="O694" i="1" s="1"/>
  <c r="A698" i="1"/>
  <c r="A699" i="1"/>
  <c r="A700" i="1"/>
  <c r="A701" i="1"/>
  <c r="A702" i="1"/>
  <c r="A703" i="1"/>
  <c r="B741" i="1"/>
  <c r="B57" i="1" s="1"/>
  <c r="C741" i="1"/>
  <c r="C744" i="1" s="1"/>
  <c r="D741" i="1"/>
  <c r="E741" i="1"/>
  <c r="F741" i="1"/>
  <c r="F57" i="1" s="1"/>
  <c r="G741" i="1"/>
  <c r="H741" i="1"/>
  <c r="H590" i="1" s="1"/>
  <c r="I741" i="1"/>
  <c r="J741" i="1"/>
  <c r="J57" i="1" s="1"/>
  <c r="K741" i="1"/>
  <c r="L741" i="1"/>
  <c r="L699" i="1" s="1"/>
  <c r="M741" i="1"/>
  <c r="N741" i="1"/>
  <c r="N645" i="1" s="1"/>
  <c r="O741" i="1"/>
  <c r="B742" i="1"/>
  <c r="C57" i="1" s="1"/>
  <c r="C742" i="1"/>
  <c r="C747" i="1" s="1"/>
  <c r="D742" i="1"/>
  <c r="E340" i="1" s="1"/>
  <c r="E742" i="1"/>
  <c r="E747" i="1" s="1"/>
  <c r="F742" i="1"/>
  <c r="G590" i="1" s="1"/>
  <c r="G742" i="1"/>
  <c r="G747" i="1" s="1"/>
  <c r="H742" i="1"/>
  <c r="I57" i="1" s="1"/>
  <c r="I742" i="1"/>
  <c r="I747" i="1" s="1"/>
  <c r="J742" i="1"/>
  <c r="K645" i="1" s="1"/>
  <c r="K742" i="1"/>
  <c r="K747" i="1" s="1"/>
  <c r="L742" i="1"/>
  <c r="M57" i="1" s="1"/>
  <c r="M742" i="1"/>
  <c r="M747" i="1" s="1"/>
  <c r="N742" i="1"/>
  <c r="O699" i="1" s="1"/>
  <c r="O742" i="1"/>
  <c r="O747" i="1" s="1"/>
  <c r="A752" i="1"/>
  <c r="A753" i="1"/>
  <c r="A754" i="1"/>
  <c r="A755" i="1"/>
  <c r="B793" i="1"/>
  <c r="B58" i="1" s="1"/>
  <c r="C793" i="1"/>
  <c r="C796" i="1" s="1"/>
  <c r="D793" i="1"/>
  <c r="D752" i="1" s="1"/>
  <c r="E793" i="1"/>
  <c r="F793" i="1"/>
  <c r="F646" i="1" s="1"/>
  <c r="G793" i="1"/>
  <c r="H793" i="1"/>
  <c r="H803" i="1" s="1"/>
  <c r="I793" i="1"/>
  <c r="J793" i="1"/>
  <c r="J58" i="1" s="1"/>
  <c r="K793" i="1"/>
  <c r="L793" i="1"/>
  <c r="L58" i="1" s="1"/>
  <c r="M793" i="1"/>
  <c r="N793" i="1"/>
  <c r="N58" i="1" s="1"/>
  <c r="O793" i="1"/>
  <c r="B794" i="1"/>
  <c r="C794" i="1"/>
  <c r="C797" i="1" s="1"/>
  <c r="C800" i="1" s="1"/>
  <c r="D794" i="1"/>
  <c r="E58" i="1" s="1"/>
  <c r="E794" i="1"/>
  <c r="E799" i="1" s="1"/>
  <c r="F794" i="1"/>
  <c r="G341" i="1" s="1"/>
  <c r="G794" i="1"/>
  <c r="G799" i="1" s="1"/>
  <c r="H794" i="1"/>
  <c r="I700" i="1" s="1"/>
  <c r="I794" i="1"/>
  <c r="I799" i="1" s="1"/>
  <c r="J794" i="1"/>
  <c r="K646" i="1" s="1"/>
  <c r="K794" i="1"/>
  <c r="K799" i="1" s="1"/>
  <c r="L794" i="1"/>
  <c r="M58" i="1" s="1"/>
  <c r="M794" i="1"/>
  <c r="M799" i="1" s="1"/>
  <c r="N794" i="1"/>
  <c r="O752" i="1" s="1"/>
  <c r="O794" i="1"/>
  <c r="O799" i="1" s="1"/>
  <c r="A803" i="1"/>
  <c r="A804" i="1"/>
  <c r="A805" i="1"/>
  <c r="A806" i="1"/>
  <c r="B844" i="1"/>
  <c r="B592" i="1" s="1"/>
  <c r="C844" i="1"/>
  <c r="C847" i="1" s="1"/>
  <c r="D844" i="1"/>
  <c r="D59" i="1" s="1"/>
  <c r="E844" i="1"/>
  <c r="F844" i="1"/>
  <c r="F59" i="1" s="1"/>
  <c r="G844" i="1"/>
  <c r="H844" i="1"/>
  <c r="I844" i="1"/>
  <c r="J844" i="1"/>
  <c r="J510" i="1" s="1"/>
  <c r="K844" i="1"/>
  <c r="L844" i="1"/>
  <c r="M844" i="1"/>
  <c r="N844" i="1"/>
  <c r="N59" i="1" s="1"/>
  <c r="O844" i="1"/>
  <c r="B845" i="1"/>
  <c r="C647" i="1" s="1"/>
  <c r="C845" i="1"/>
  <c r="C850" i="1" s="1"/>
  <c r="D845" i="1"/>
  <c r="E753" i="1" s="1"/>
  <c r="E845" i="1"/>
  <c r="E850" i="1" s="1"/>
  <c r="F845" i="1"/>
  <c r="G59" i="1" s="1"/>
  <c r="G845" i="1"/>
  <c r="G850" i="1" s="1"/>
  <c r="H845" i="1"/>
  <c r="I427" i="1" s="1"/>
  <c r="I845" i="1"/>
  <c r="I850" i="1" s="1"/>
  <c r="J845" i="1"/>
  <c r="K59" i="1" s="1"/>
  <c r="K845" i="1"/>
  <c r="K850" i="1" s="1"/>
  <c r="L845" i="1"/>
  <c r="M257" i="1" s="1"/>
  <c r="M845" i="1"/>
  <c r="M850" i="1" s="1"/>
  <c r="N845" i="1"/>
  <c r="O845" i="1"/>
  <c r="O850" i="1" s="1"/>
  <c r="A854" i="1"/>
  <c r="A855" i="1"/>
  <c r="A856" i="1"/>
  <c r="B894" i="1"/>
  <c r="C894" i="1"/>
  <c r="C897" i="1" s="1"/>
  <c r="D894" i="1"/>
  <c r="D754" i="1" s="1"/>
  <c r="E894" i="1"/>
  <c r="F894" i="1"/>
  <c r="G894" i="1"/>
  <c r="H894" i="1"/>
  <c r="H60" i="1" s="1"/>
  <c r="I894" i="1"/>
  <c r="J894" i="1"/>
  <c r="K894" i="1"/>
  <c r="L894" i="1"/>
  <c r="L60" i="1" s="1"/>
  <c r="M894" i="1"/>
  <c r="N894" i="1"/>
  <c r="O894" i="1"/>
  <c r="B895" i="1"/>
  <c r="C60" i="1" s="1"/>
  <c r="C895" i="1"/>
  <c r="D895" i="1"/>
  <c r="E895" i="1"/>
  <c r="E900" i="1" s="1"/>
  <c r="F895" i="1"/>
  <c r="G895" i="1"/>
  <c r="G900" i="1" s="1"/>
  <c r="H895" i="1"/>
  <c r="I60" i="1" s="1"/>
  <c r="I895" i="1"/>
  <c r="I900" i="1" s="1"/>
  <c r="J895" i="1"/>
  <c r="K428" i="1" s="1"/>
  <c r="K895" i="1"/>
  <c r="K900" i="1" s="1"/>
  <c r="L895" i="1"/>
  <c r="M895" i="1"/>
  <c r="M900" i="1" s="1"/>
  <c r="N895" i="1"/>
  <c r="O60" i="1" s="1"/>
  <c r="O895" i="1"/>
  <c r="O900" i="1" s="1"/>
  <c r="A904" i="1"/>
  <c r="A905" i="1"/>
  <c r="B943" i="1"/>
  <c r="C943" i="1"/>
  <c r="C946" i="1" s="1"/>
  <c r="D943" i="1"/>
  <c r="D61" i="1" s="1"/>
  <c r="E943" i="1"/>
  <c r="F943" i="1"/>
  <c r="F61" i="1" s="1"/>
  <c r="G943" i="1"/>
  <c r="H943" i="1"/>
  <c r="I943" i="1"/>
  <c r="J943" i="1"/>
  <c r="J429" i="1" s="1"/>
  <c r="K943" i="1"/>
  <c r="L943" i="1"/>
  <c r="L61" i="1" s="1"/>
  <c r="M943" i="1"/>
  <c r="N943" i="1"/>
  <c r="N61" i="1" s="1"/>
  <c r="O943" i="1"/>
  <c r="B944" i="1"/>
  <c r="C944" i="1"/>
  <c r="C949" i="1" s="1"/>
  <c r="D944" i="1"/>
  <c r="E944" i="1"/>
  <c r="E949" i="1" s="1"/>
  <c r="F944" i="1"/>
  <c r="G512" i="1" s="1"/>
  <c r="G944" i="1"/>
  <c r="G949" i="1" s="1"/>
  <c r="H944" i="1"/>
  <c r="I61" i="1" s="1"/>
  <c r="I944" i="1"/>
  <c r="I949" i="1" s="1"/>
  <c r="J944" i="1"/>
  <c r="K649" i="1" s="1"/>
  <c r="K944" i="1"/>
  <c r="K949" i="1" s="1"/>
  <c r="L944" i="1"/>
  <c r="M944" i="1"/>
  <c r="M949" i="1" s="1"/>
  <c r="N944" i="1"/>
  <c r="O594" i="1" s="1"/>
  <c r="O944" i="1"/>
  <c r="O949" i="1" s="1"/>
  <c r="A953" i="1"/>
  <c r="L506" i="1"/>
  <c r="K344" i="1"/>
  <c r="B591" i="1"/>
  <c r="K508" i="1"/>
  <c r="L340" i="1"/>
  <c r="C338" i="1"/>
  <c r="H507" i="1" l="1"/>
  <c r="N803" i="1"/>
  <c r="B427" i="1"/>
  <c r="J647" i="1"/>
  <c r="N590" i="1"/>
  <c r="J645" i="1"/>
  <c r="H698" i="1"/>
  <c r="F256" i="1"/>
  <c r="D507" i="1"/>
  <c r="M342" i="1"/>
  <c r="L429" i="1"/>
  <c r="G508" i="1"/>
  <c r="D698" i="1"/>
  <c r="H339" i="1"/>
  <c r="G425" i="1"/>
  <c r="C425" i="1"/>
  <c r="K590" i="1"/>
  <c r="H589" i="1"/>
  <c r="K341" i="1"/>
  <c r="L590" i="1"/>
  <c r="G340" i="1"/>
  <c r="D644" i="1"/>
  <c r="H644" i="1"/>
  <c r="K803" i="1"/>
  <c r="C581" i="1"/>
  <c r="C584" i="1" s="1"/>
  <c r="K422" i="1"/>
  <c r="H511" i="1"/>
  <c r="C702" i="1"/>
  <c r="C343" i="1"/>
  <c r="C422" i="1"/>
  <c r="D593" i="1"/>
  <c r="L258" i="1"/>
  <c r="G338" i="1"/>
  <c r="I590" i="1"/>
  <c r="F426" i="1"/>
  <c r="E803" i="1"/>
  <c r="F257" i="1"/>
  <c r="K423" i="1"/>
  <c r="O587" i="1"/>
  <c r="O337" i="1"/>
  <c r="L505" i="1"/>
  <c r="E510" i="1"/>
  <c r="J752" i="1"/>
  <c r="J803" i="1"/>
  <c r="E341" i="1"/>
  <c r="H252" i="1"/>
  <c r="H337" i="1"/>
  <c r="H423" i="1"/>
  <c r="F342" i="1"/>
  <c r="E427" i="1"/>
  <c r="E591" i="1"/>
  <c r="J341" i="1"/>
  <c r="G337" i="1"/>
  <c r="C506" i="1"/>
  <c r="G905" i="1"/>
  <c r="G429" i="1"/>
  <c r="F587" i="1"/>
  <c r="C805" i="1"/>
  <c r="D648" i="1"/>
  <c r="L754" i="1"/>
  <c r="C648" i="1"/>
  <c r="K702" i="1"/>
  <c r="D805" i="1"/>
  <c r="L904" i="1"/>
  <c r="L338" i="1"/>
  <c r="F510" i="1"/>
  <c r="N647" i="1"/>
  <c r="N337" i="1"/>
  <c r="K805" i="1"/>
  <c r="H343" i="1"/>
  <c r="L593" i="1"/>
  <c r="C754" i="1"/>
  <c r="K511" i="1"/>
  <c r="K703" i="1"/>
  <c r="G856" i="1"/>
  <c r="H336" i="1"/>
  <c r="B426" i="1"/>
  <c r="J646" i="1"/>
  <c r="N509" i="1"/>
  <c r="E751" i="1"/>
  <c r="N701" i="1"/>
  <c r="E701" i="1"/>
  <c r="G259" i="1"/>
  <c r="L588" i="1"/>
  <c r="F647" i="1"/>
  <c r="N427" i="1"/>
  <c r="M592" i="1"/>
  <c r="H593" i="1"/>
  <c r="L648" i="1"/>
  <c r="C428" i="1"/>
  <c r="F699" i="1"/>
  <c r="G806" i="1"/>
  <c r="F509" i="1"/>
  <c r="F803" i="1"/>
  <c r="J700" i="1"/>
  <c r="N426" i="1"/>
  <c r="L905" i="1"/>
  <c r="L252" i="1"/>
  <c r="C947" i="1"/>
  <c r="E947" i="1" s="1"/>
  <c r="G947" i="1" s="1"/>
  <c r="L587" i="1"/>
  <c r="E580" i="1"/>
  <c r="G580" i="1" s="1"/>
  <c r="I580" i="1" s="1"/>
  <c r="K580" i="1" s="1"/>
  <c r="M580" i="1" s="1"/>
  <c r="O580" i="1" s="1"/>
  <c r="R54" i="1" s="1"/>
  <c r="H591" i="1"/>
  <c r="F594" i="1"/>
  <c r="K700" i="1"/>
  <c r="L591" i="1"/>
  <c r="B422" i="1"/>
  <c r="L504" i="1"/>
  <c r="G426" i="1"/>
  <c r="L421" i="1"/>
  <c r="C745" i="1"/>
  <c r="E745" i="1" s="1"/>
  <c r="M703" i="1"/>
  <c r="M61" i="1"/>
  <c r="E344" i="1"/>
  <c r="E61" i="1"/>
  <c r="J594" i="1"/>
  <c r="J61" i="1"/>
  <c r="B703" i="1"/>
  <c r="B61" i="1"/>
  <c r="N754" i="1"/>
  <c r="N60" i="1"/>
  <c r="F805" i="1"/>
  <c r="F60" i="1"/>
  <c r="K256" i="1"/>
  <c r="K58" i="1"/>
  <c r="C509" i="1"/>
  <c r="C58" i="1"/>
  <c r="H752" i="1"/>
  <c r="H58" i="1"/>
  <c r="E255" i="1"/>
  <c r="E57" i="1"/>
  <c r="I155" i="1"/>
  <c r="I56" i="1"/>
  <c r="J155" i="1"/>
  <c r="J56" i="1"/>
  <c r="M588" i="1"/>
  <c r="M55" i="1"/>
  <c r="M336" i="1"/>
  <c r="M53" i="1"/>
  <c r="E251" i="1"/>
  <c r="E53" i="1"/>
  <c r="J251" i="1"/>
  <c r="J53" i="1"/>
  <c r="B421" i="1"/>
  <c r="B53" i="1"/>
  <c r="O335" i="1"/>
  <c r="O52" i="1"/>
  <c r="G335" i="1"/>
  <c r="G52" i="1"/>
  <c r="H151" i="1"/>
  <c r="H52" i="1"/>
  <c r="L150" i="1"/>
  <c r="L51" i="1"/>
  <c r="D249" i="1"/>
  <c r="D51" i="1"/>
  <c r="M644" i="1"/>
  <c r="G646" i="1"/>
  <c r="H700" i="1"/>
  <c r="H646" i="1"/>
  <c r="C591" i="1"/>
  <c r="L752" i="1"/>
  <c r="E338" i="1"/>
  <c r="F429" i="1"/>
  <c r="N649" i="1"/>
  <c r="F508" i="1"/>
  <c r="B340" i="1"/>
  <c r="J508" i="1"/>
  <c r="E699" i="1"/>
  <c r="M751" i="1"/>
  <c r="M504" i="1"/>
  <c r="H256" i="1"/>
  <c r="J644" i="1"/>
  <c r="K426" i="1"/>
  <c r="E158" i="1"/>
  <c r="E59" i="1"/>
  <c r="M855" i="1"/>
  <c r="M60" i="1"/>
  <c r="E648" i="1"/>
  <c r="E60" i="1"/>
  <c r="J343" i="1"/>
  <c r="J60" i="1"/>
  <c r="B159" i="1"/>
  <c r="B60" i="1"/>
  <c r="O509" i="1"/>
  <c r="O58" i="1"/>
  <c r="G157" i="1"/>
  <c r="G58" i="1"/>
  <c r="D646" i="1"/>
  <c r="D58" i="1"/>
  <c r="N255" i="1"/>
  <c r="N57" i="1"/>
  <c r="M339" i="1"/>
  <c r="M56" i="1"/>
  <c r="E698" i="1"/>
  <c r="E56" i="1"/>
  <c r="N155" i="1"/>
  <c r="N56" i="1"/>
  <c r="N643" i="1"/>
  <c r="N55" i="1"/>
  <c r="J154" i="1"/>
  <c r="J55" i="1"/>
  <c r="B643" i="1"/>
  <c r="B55" i="1"/>
  <c r="I336" i="1"/>
  <c r="I53" i="1"/>
  <c r="N251" i="1"/>
  <c r="N53" i="1"/>
  <c r="K151" i="1"/>
  <c r="K52" i="1"/>
  <c r="B414" i="1"/>
  <c r="D414" i="1" s="1"/>
  <c r="F414" i="1" s="1"/>
  <c r="H414" i="1" s="1"/>
  <c r="J414" i="1" s="1"/>
  <c r="L414" i="1" s="1"/>
  <c r="N414" i="1" s="1"/>
  <c r="C52" i="1"/>
  <c r="L250" i="1"/>
  <c r="L52" i="1"/>
  <c r="D151" i="1"/>
  <c r="D52" i="1"/>
  <c r="M804" i="1"/>
  <c r="M59" i="1"/>
  <c r="I257" i="1"/>
  <c r="I59" i="1"/>
  <c r="J854" i="1"/>
  <c r="J59" i="1"/>
  <c r="B753" i="1"/>
  <c r="B59" i="1"/>
  <c r="G803" i="1"/>
  <c r="B339" i="1"/>
  <c r="B56" i="1"/>
  <c r="M252" i="1"/>
  <c r="M54" i="1"/>
  <c r="I153" i="1"/>
  <c r="I54" i="1"/>
  <c r="E153" i="1"/>
  <c r="E54" i="1"/>
  <c r="N252" i="1"/>
  <c r="N54" i="1"/>
  <c r="J422" i="1"/>
  <c r="J54" i="1"/>
  <c r="F153" i="1"/>
  <c r="F54" i="1"/>
  <c r="B252" i="1"/>
  <c r="B54" i="1"/>
  <c r="C248" i="1"/>
  <c r="C50" i="1"/>
  <c r="G248" i="1"/>
  <c r="G50" i="1"/>
  <c r="K248" i="1"/>
  <c r="K50" i="1"/>
  <c r="O248" i="1"/>
  <c r="O50" i="1"/>
  <c r="B141" i="1"/>
  <c r="D141" i="1" s="1"/>
  <c r="F141" i="1" s="1"/>
  <c r="H141" i="1" s="1"/>
  <c r="J141" i="1" s="1"/>
  <c r="L141" i="1" s="1"/>
  <c r="N141" i="1" s="1"/>
  <c r="B49" i="1"/>
  <c r="F148" i="1"/>
  <c r="F49" i="1"/>
  <c r="J148" i="1"/>
  <c r="J49" i="1"/>
  <c r="N148" i="1"/>
  <c r="N49" i="1"/>
  <c r="E148" i="1"/>
  <c r="E49" i="1"/>
  <c r="I148" i="1"/>
  <c r="I49" i="1"/>
  <c r="M148" i="1"/>
  <c r="M49" i="1"/>
  <c r="J336" i="1"/>
  <c r="I339" i="1"/>
  <c r="J424" i="1"/>
  <c r="E647" i="1"/>
  <c r="G752" i="1"/>
  <c r="M753" i="1"/>
  <c r="H509" i="1"/>
  <c r="G591" i="1"/>
  <c r="K591" i="1"/>
  <c r="B647" i="1"/>
  <c r="F427" i="1"/>
  <c r="J427" i="1"/>
  <c r="N342" i="1"/>
  <c r="E342" i="1"/>
  <c r="M510" i="1"/>
  <c r="F340" i="1"/>
  <c r="B505" i="1"/>
  <c r="F505" i="1"/>
  <c r="N505" i="1"/>
  <c r="M505" i="1"/>
  <c r="N699" i="1"/>
  <c r="J755" i="1"/>
  <c r="N344" i="1"/>
  <c r="F425" i="1"/>
  <c r="N340" i="1"/>
  <c r="J751" i="1"/>
  <c r="J340" i="1"/>
  <c r="E425" i="1"/>
  <c r="B593" i="1"/>
  <c r="N257" i="1"/>
  <c r="M701" i="1"/>
  <c r="J698" i="1"/>
  <c r="J259" i="1"/>
  <c r="N698" i="1"/>
  <c r="M507" i="1"/>
  <c r="O334" i="1"/>
  <c r="O806" i="1"/>
  <c r="O61" i="1"/>
  <c r="K429" i="1"/>
  <c r="K61" i="1"/>
  <c r="G649" i="1"/>
  <c r="G61" i="1"/>
  <c r="C755" i="1"/>
  <c r="C61" i="1"/>
  <c r="H806" i="1"/>
  <c r="H61" i="1"/>
  <c r="K159" i="1"/>
  <c r="K60" i="1"/>
  <c r="G511" i="1"/>
  <c r="G60" i="1"/>
  <c r="D428" i="1"/>
  <c r="D60" i="1"/>
  <c r="I646" i="1"/>
  <c r="I58" i="1"/>
  <c r="F591" i="1"/>
  <c r="F58" i="1"/>
  <c r="O340" i="1"/>
  <c r="O57" i="1"/>
  <c r="K699" i="1"/>
  <c r="K57" i="1"/>
  <c r="G751" i="1"/>
  <c r="G57" i="1"/>
  <c r="L425" i="1"/>
  <c r="L57" i="1"/>
  <c r="H425" i="1"/>
  <c r="H57" i="1"/>
  <c r="D156" i="1"/>
  <c r="D57" i="1"/>
  <c r="O507" i="1"/>
  <c r="O56" i="1"/>
  <c r="K339" i="1"/>
  <c r="K56" i="1"/>
  <c r="G589" i="1"/>
  <c r="G56" i="1"/>
  <c r="C589" i="1"/>
  <c r="C56" i="1"/>
  <c r="L424" i="1"/>
  <c r="L56" i="1"/>
  <c r="O338" i="1"/>
  <c r="O55" i="1"/>
  <c r="K154" i="1"/>
  <c r="K55" i="1"/>
  <c r="C154" i="1"/>
  <c r="C55" i="1"/>
  <c r="L154" i="1"/>
  <c r="L55" i="1"/>
  <c r="H588" i="1"/>
  <c r="H55" i="1"/>
  <c r="D338" i="1"/>
  <c r="D55" i="1"/>
  <c r="K251" i="1"/>
  <c r="K53" i="1"/>
  <c r="G251" i="1"/>
  <c r="G53" i="1"/>
  <c r="C251" i="1"/>
  <c r="C53" i="1"/>
  <c r="D251" i="1"/>
  <c r="D53" i="1"/>
  <c r="M250" i="1"/>
  <c r="M52" i="1"/>
  <c r="I420" i="1"/>
  <c r="I52" i="1"/>
  <c r="E250" i="1"/>
  <c r="E52" i="1"/>
  <c r="N420" i="1"/>
  <c r="N52" i="1"/>
  <c r="F151" i="1"/>
  <c r="F52" i="1"/>
  <c r="B151" i="1"/>
  <c r="B52" i="1"/>
  <c r="D327" i="1"/>
  <c r="F327" i="1" s="1"/>
  <c r="H327" i="1" s="1"/>
  <c r="J327" i="1" s="1"/>
  <c r="L327" i="1" s="1"/>
  <c r="N327" i="1" s="1"/>
  <c r="M249" i="1"/>
  <c r="M51" i="1"/>
  <c r="E150" i="1"/>
  <c r="E51" i="1"/>
  <c r="J334" i="1"/>
  <c r="J51" i="1"/>
  <c r="F249" i="1"/>
  <c r="F51" i="1"/>
  <c r="B150" i="1"/>
  <c r="B51" i="1"/>
  <c r="J152" i="1"/>
  <c r="D506" i="1"/>
  <c r="H338" i="1"/>
  <c r="C423" i="1"/>
  <c r="H341" i="1"/>
  <c r="C590" i="1"/>
  <c r="M647" i="1"/>
  <c r="C698" i="1"/>
  <c r="O589" i="1"/>
  <c r="K752" i="1"/>
  <c r="D591" i="1"/>
  <c r="H426" i="1"/>
  <c r="G509" i="1"/>
  <c r="K509" i="1"/>
  <c r="F592" i="1"/>
  <c r="J592" i="1"/>
  <c r="N592" i="1"/>
  <c r="E592" i="1"/>
  <c r="I510" i="1"/>
  <c r="M427" i="1"/>
  <c r="D425" i="1"/>
  <c r="G645" i="1"/>
  <c r="K340" i="1"/>
  <c r="C429" i="1"/>
  <c r="B337" i="1"/>
  <c r="F337" i="1"/>
  <c r="N422" i="1"/>
  <c r="J643" i="1"/>
  <c r="L702" i="1"/>
  <c r="H754" i="1"/>
  <c r="H428" i="1"/>
  <c r="L428" i="1"/>
  <c r="C511" i="1"/>
  <c r="K648" i="1"/>
  <c r="K905" i="1"/>
  <c r="J512" i="1"/>
  <c r="K953" i="1"/>
  <c r="F751" i="1"/>
  <c r="F645" i="1"/>
  <c r="I751" i="1"/>
  <c r="G594" i="1"/>
  <c r="H504" i="1"/>
  <c r="K755" i="1"/>
  <c r="F700" i="1"/>
  <c r="J509" i="1"/>
  <c r="N341" i="1"/>
  <c r="E646" i="1"/>
  <c r="J699" i="1"/>
  <c r="E645" i="1"/>
  <c r="E508" i="1"/>
  <c r="D703" i="1"/>
  <c r="K512" i="1"/>
  <c r="K334" i="1"/>
  <c r="N250" i="1"/>
  <c r="G700" i="1"/>
  <c r="E256" i="1"/>
  <c r="N753" i="1"/>
  <c r="N856" i="1"/>
  <c r="G699" i="1"/>
  <c r="G255" i="1"/>
  <c r="E252" i="1"/>
  <c r="H506" i="1"/>
  <c r="C253" i="1"/>
  <c r="N644" i="1"/>
  <c r="C646" i="1"/>
  <c r="C904" i="1"/>
  <c r="E897" i="1"/>
  <c r="G897" i="1" s="1"/>
  <c r="I897" i="1" s="1"/>
  <c r="K897" i="1" s="1"/>
  <c r="M897" i="1" s="1"/>
  <c r="O897" i="1" s="1"/>
  <c r="R60" i="1" s="1"/>
  <c r="N854" i="1"/>
  <c r="O701" i="1"/>
  <c r="O59" i="1"/>
  <c r="C158" i="1"/>
  <c r="C59" i="1"/>
  <c r="L257" i="1"/>
  <c r="L59" i="1"/>
  <c r="H158" i="1"/>
  <c r="H59" i="1"/>
  <c r="E796" i="1"/>
  <c r="G796" i="1" s="1"/>
  <c r="I796" i="1" s="1"/>
  <c r="K796" i="1" s="1"/>
  <c r="M796" i="1" s="1"/>
  <c r="O796" i="1" s="1"/>
  <c r="L751" i="1"/>
  <c r="H254" i="1"/>
  <c r="H56" i="1"/>
  <c r="D339" i="1"/>
  <c r="D56" i="1"/>
  <c r="O252" i="1"/>
  <c r="O54" i="1"/>
  <c r="C153" i="1"/>
  <c r="C54" i="1"/>
  <c r="H505" i="1"/>
  <c r="H54" i="1"/>
  <c r="D505" i="1"/>
  <c r="D54" i="1"/>
  <c r="J504" i="1"/>
  <c r="E327" i="1"/>
  <c r="G327" i="1" s="1"/>
  <c r="I327" i="1" s="1"/>
  <c r="K327" i="1" s="1"/>
  <c r="M327" i="1" s="1"/>
  <c r="O327" i="1" s="1"/>
  <c r="R249" i="1" s="1"/>
  <c r="B241" i="1"/>
  <c r="D241" i="1" s="1"/>
  <c r="F241" i="1" s="1"/>
  <c r="H241" i="1" s="1"/>
  <c r="J241" i="1" s="1"/>
  <c r="L241" i="1" s="1"/>
  <c r="N241" i="1" s="1"/>
  <c r="B50" i="1"/>
  <c r="J248" i="1"/>
  <c r="J50" i="1"/>
  <c r="N149" i="1"/>
  <c r="N50" i="1"/>
  <c r="I248" i="1"/>
  <c r="I50" i="1"/>
  <c r="M248" i="1"/>
  <c r="M50" i="1"/>
  <c r="D148" i="1"/>
  <c r="D49" i="1"/>
  <c r="H148" i="1"/>
  <c r="H49" i="1"/>
  <c r="L148" i="1"/>
  <c r="L49" i="1"/>
  <c r="G148" i="1"/>
  <c r="G49" i="1"/>
  <c r="O148" i="1"/>
  <c r="O49" i="1"/>
  <c r="E42" i="1"/>
  <c r="C45" i="1"/>
  <c r="O159" i="1"/>
  <c r="O593" i="1"/>
  <c r="I702" i="1"/>
  <c r="I648" i="1"/>
  <c r="K158" i="1"/>
  <c r="K753" i="1"/>
  <c r="G158" i="1"/>
  <c r="G854" i="1"/>
  <c r="D510" i="1"/>
  <c r="D854" i="1"/>
  <c r="F507" i="1"/>
  <c r="F644" i="1"/>
  <c r="I154" i="1"/>
  <c r="I643" i="1"/>
  <c r="I588" i="1"/>
  <c r="E253" i="1"/>
  <c r="E423" i="1"/>
  <c r="F253" i="1"/>
  <c r="F643" i="1"/>
  <c r="D637" i="1"/>
  <c r="F637" i="1" s="1"/>
  <c r="H637" i="1" s="1"/>
  <c r="J637" i="1" s="1"/>
  <c r="L637" i="1" s="1"/>
  <c r="N637" i="1" s="1"/>
  <c r="G342" i="1"/>
  <c r="F428" i="1"/>
  <c r="E702" i="1"/>
  <c r="E593" i="1"/>
  <c r="C753" i="1"/>
  <c r="N160" i="1"/>
  <c r="N905" i="1"/>
  <c r="N429" i="1"/>
  <c r="N755" i="1"/>
  <c r="F953" i="1"/>
  <c r="F806" i="1"/>
  <c r="F703" i="1"/>
  <c r="F856" i="1"/>
  <c r="F649" i="1"/>
  <c r="F755" i="1"/>
  <c r="M156" i="1"/>
  <c r="M645" i="1"/>
  <c r="I255" i="1"/>
  <c r="I699" i="1"/>
  <c r="I425" i="1"/>
  <c r="C156" i="1"/>
  <c r="C645" i="1"/>
  <c r="C500" i="1"/>
  <c r="C498" i="1"/>
  <c r="F149" i="1"/>
  <c r="F248" i="1"/>
  <c r="F339" i="1"/>
  <c r="L589" i="1"/>
  <c r="C339" i="1"/>
  <c r="K507" i="1"/>
  <c r="H699" i="1"/>
  <c r="C594" i="1"/>
  <c r="N588" i="1"/>
  <c r="E588" i="1"/>
  <c r="I506" i="1"/>
  <c r="G703" i="1"/>
  <c r="H647" i="1"/>
  <c r="K510" i="1"/>
  <c r="E904" i="1"/>
  <c r="F512" i="1"/>
  <c r="J344" i="1"/>
  <c r="N512" i="1"/>
  <c r="G953" i="1"/>
  <c r="K420" i="1"/>
  <c r="I508" i="1"/>
  <c r="G344" i="1"/>
  <c r="I591" i="1"/>
  <c r="M508" i="1"/>
  <c r="M593" i="1"/>
  <c r="F905" i="1"/>
  <c r="C699" i="1"/>
  <c r="J953" i="1"/>
  <c r="M258" i="1"/>
  <c r="C855" i="1"/>
  <c r="B898" i="1"/>
  <c r="D898" i="1" s="1"/>
  <c r="F898" i="1" s="1"/>
  <c r="H898" i="1" s="1"/>
  <c r="J898" i="1" s="1"/>
  <c r="L898" i="1" s="1"/>
  <c r="N898" i="1" s="1"/>
  <c r="C593" i="1"/>
  <c r="L805" i="1"/>
  <c r="L343" i="1"/>
  <c r="L511" i="1"/>
  <c r="H159" i="1"/>
  <c r="H648" i="1"/>
  <c r="H855" i="1"/>
  <c r="C848" i="1"/>
  <c r="E848" i="1" s="1"/>
  <c r="N158" i="1"/>
  <c r="N510" i="1"/>
  <c r="F701" i="1"/>
  <c r="F753" i="1"/>
  <c r="O421" i="1"/>
  <c r="O336" i="1"/>
  <c r="L251" i="1"/>
  <c r="L336" i="1"/>
  <c r="H152" i="1"/>
  <c r="H421" i="1"/>
  <c r="K592" i="1"/>
  <c r="N506" i="1"/>
  <c r="I423" i="1"/>
  <c r="O258" i="1"/>
  <c r="L255" i="1"/>
  <c r="L508" i="1"/>
  <c r="F334" i="1"/>
  <c r="F424" i="1"/>
  <c r="L645" i="1"/>
  <c r="L339" i="1"/>
  <c r="G424" i="1"/>
  <c r="O698" i="1"/>
  <c r="H508" i="1"/>
  <c r="H340" i="1"/>
  <c r="C340" i="1"/>
  <c r="B338" i="1"/>
  <c r="N423" i="1"/>
  <c r="E506" i="1"/>
  <c r="I338" i="1"/>
  <c r="L701" i="1"/>
  <c r="O427" i="1"/>
  <c r="F344" i="1"/>
  <c r="J649" i="1"/>
  <c r="N594" i="1"/>
  <c r="I340" i="1"/>
  <c r="J806" i="1"/>
  <c r="M340" i="1"/>
  <c r="O855" i="1"/>
  <c r="F258" i="1"/>
  <c r="I645" i="1"/>
  <c r="M699" i="1"/>
  <c r="C510" i="1"/>
  <c r="K806" i="1"/>
  <c r="K856" i="1"/>
  <c r="K594" i="1"/>
  <c r="H649" i="1"/>
  <c r="H953" i="1"/>
  <c r="D160" i="1"/>
  <c r="D429" i="1"/>
  <c r="E157" i="1"/>
  <c r="E700" i="1"/>
  <c r="E426" i="1"/>
  <c r="E752" i="1"/>
  <c r="E509" i="1"/>
  <c r="N752" i="1"/>
  <c r="N700" i="1"/>
  <c r="N646" i="1"/>
  <c r="N591" i="1"/>
  <c r="J426" i="1"/>
  <c r="J591" i="1"/>
  <c r="F157" i="1"/>
  <c r="F341" i="1"/>
  <c r="B157" i="1"/>
  <c r="B341" i="1"/>
  <c r="B752" i="1"/>
  <c r="E156" i="1"/>
  <c r="E590" i="1"/>
  <c r="N156" i="1"/>
  <c r="N508" i="1"/>
  <c r="N425" i="1"/>
  <c r="N751" i="1"/>
  <c r="J156" i="1"/>
  <c r="J425" i="1"/>
  <c r="J590" i="1"/>
  <c r="F255" i="1"/>
  <c r="F590" i="1"/>
  <c r="E636" i="1"/>
  <c r="G636" i="1" s="1"/>
  <c r="I636" i="1" s="1"/>
  <c r="K636" i="1" s="1"/>
  <c r="M636" i="1" s="1"/>
  <c r="O636" i="1" s="1"/>
  <c r="L153" i="1"/>
  <c r="L422" i="1"/>
  <c r="I250" i="1"/>
  <c r="I335" i="1"/>
  <c r="J335" i="1"/>
  <c r="J250" i="1"/>
  <c r="B242" i="1"/>
  <c r="D242" i="1" s="1"/>
  <c r="F242" i="1" s="1"/>
  <c r="H242" i="1" s="1"/>
  <c r="J242" i="1" s="1"/>
  <c r="L242" i="1" s="1"/>
  <c r="N242" i="1" s="1"/>
  <c r="D155" i="1"/>
  <c r="E744" i="1"/>
  <c r="G744" i="1" s="1"/>
  <c r="I744" i="1" s="1"/>
  <c r="K744" i="1" s="1"/>
  <c r="M744" i="1" s="1"/>
  <c r="O744" i="1" s="1"/>
  <c r="R57" i="1" s="1"/>
  <c r="B142" i="1"/>
  <c r="D142" i="1" s="1"/>
  <c r="F142" i="1" s="1"/>
  <c r="H142" i="1" s="1"/>
  <c r="J142" i="1" s="1"/>
  <c r="L142" i="1" s="1"/>
  <c r="N142" i="1" s="1"/>
  <c r="C148" i="1"/>
  <c r="K144" i="1"/>
  <c r="D422" i="1"/>
  <c r="M424" i="1"/>
  <c r="N507" i="1"/>
  <c r="E424" i="1"/>
  <c r="D645" i="1"/>
  <c r="E337" i="1"/>
  <c r="I337" i="1"/>
  <c r="M337" i="1"/>
  <c r="I593" i="1"/>
  <c r="F423" i="1"/>
  <c r="F338" i="1"/>
  <c r="J506" i="1"/>
  <c r="G753" i="1"/>
  <c r="D804" i="1"/>
  <c r="H427" i="1"/>
  <c r="L592" i="1"/>
  <c r="C427" i="1"/>
  <c r="G804" i="1"/>
  <c r="K854" i="1"/>
  <c r="K342" i="1"/>
  <c r="O342" i="1"/>
  <c r="O511" i="1"/>
  <c r="I904" i="1"/>
  <c r="I754" i="1"/>
  <c r="I343" i="1"/>
  <c r="I511" i="1"/>
  <c r="K421" i="1"/>
  <c r="D953" i="1"/>
  <c r="D755" i="1"/>
  <c r="J702" i="1"/>
  <c r="D512" i="1"/>
  <c r="G504" i="1"/>
  <c r="C330" i="1"/>
  <c r="J754" i="1"/>
  <c r="F754" i="1"/>
  <c r="I258" i="1"/>
  <c r="K338" i="1"/>
  <c r="O643" i="1"/>
  <c r="J507" i="1"/>
  <c r="N589" i="1"/>
  <c r="N424" i="1"/>
  <c r="I698" i="1"/>
  <c r="M698" i="1"/>
  <c r="G257" i="1"/>
  <c r="N248" i="1"/>
  <c r="D751" i="1"/>
  <c r="D587" i="1"/>
  <c r="H251" i="1"/>
  <c r="H153" i="1"/>
  <c r="M155" i="1"/>
  <c r="H157" i="1"/>
  <c r="D337" i="1"/>
  <c r="E644" i="1"/>
  <c r="E339" i="1"/>
  <c r="D699" i="1"/>
  <c r="E505" i="1"/>
  <c r="I422" i="1"/>
  <c r="M422" i="1"/>
  <c r="F588" i="1"/>
  <c r="J588" i="1"/>
  <c r="J423" i="1"/>
  <c r="L647" i="1"/>
  <c r="D342" i="1"/>
  <c r="H342" i="1"/>
  <c r="C854" i="1"/>
  <c r="C342" i="1"/>
  <c r="G647" i="1"/>
  <c r="K804" i="1"/>
  <c r="O592" i="1"/>
  <c r="O702" i="1"/>
  <c r="O428" i="1"/>
  <c r="D420" i="1"/>
  <c r="I855" i="1"/>
  <c r="K504" i="1"/>
  <c r="H420" i="1"/>
  <c r="J648" i="1"/>
  <c r="D344" i="1"/>
  <c r="G336" i="1"/>
  <c r="C242" i="1"/>
  <c r="E242" i="1" s="1"/>
  <c r="E245" i="1" s="1"/>
  <c r="C701" i="1"/>
  <c r="I252" i="1"/>
  <c r="I428" i="1"/>
  <c r="D259" i="1"/>
  <c r="D340" i="1"/>
  <c r="K588" i="1"/>
  <c r="J254" i="1"/>
  <c r="N339" i="1"/>
  <c r="E254" i="1"/>
  <c r="I254" i="1"/>
  <c r="M589" i="1"/>
  <c r="D753" i="1"/>
  <c r="C799" i="1"/>
  <c r="J258" i="1"/>
  <c r="E691" i="1"/>
  <c r="G691" i="1" s="1"/>
  <c r="I691" i="1" s="1"/>
  <c r="K691" i="1" s="1"/>
  <c r="M691" i="1" s="1"/>
  <c r="O691" i="1" s="1"/>
  <c r="R589" i="1" s="1"/>
  <c r="I253" i="1"/>
  <c r="C505" i="1"/>
  <c r="N421" i="1"/>
  <c r="E151" i="1"/>
  <c r="H154" i="1"/>
  <c r="K506" i="1"/>
  <c r="I644" i="1"/>
  <c r="J339" i="1"/>
  <c r="D590" i="1"/>
  <c r="D508" i="1"/>
  <c r="E422" i="1"/>
  <c r="M587" i="1"/>
  <c r="B588" i="1"/>
  <c r="F506" i="1"/>
  <c r="J338" i="1"/>
  <c r="D649" i="1"/>
  <c r="L854" i="1"/>
  <c r="C804" i="1"/>
  <c r="G592" i="1"/>
  <c r="G427" i="1"/>
  <c r="K647" i="1"/>
  <c r="O854" i="1"/>
  <c r="O754" i="1"/>
  <c r="O343" i="1"/>
  <c r="D335" i="1"/>
  <c r="I805" i="1"/>
  <c r="K336" i="1"/>
  <c r="D594" i="1"/>
  <c r="D905" i="1"/>
  <c r="H335" i="1"/>
  <c r="B855" i="1"/>
  <c r="D806" i="1"/>
  <c r="O648" i="1"/>
  <c r="I587" i="1"/>
  <c r="I589" i="1"/>
  <c r="E587" i="1"/>
  <c r="K427" i="1"/>
  <c r="K253" i="1"/>
  <c r="J589" i="1"/>
  <c r="N254" i="1"/>
  <c r="E589" i="1"/>
  <c r="I424" i="1"/>
  <c r="C257" i="1"/>
  <c r="B248" i="1"/>
  <c r="D856" i="1"/>
  <c r="D255" i="1"/>
  <c r="J253" i="1"/>
  <c r="D252" i="1"/>
  <c r="H250" i="1"/>
  <c r="G149" i="1"/>
  <c r="M151" i="1"/>
  <c r="I156" i="1"/>
  <c r="B148" i="1"/>
  <c r="G154" i="1"/>
  <c r="G588" i="1"/>
  <c r="G253" i="1"/>
  <c r="O591" i="1"/>
  <c r="D248" i="1"/>
  <c r="D149" i="1"/>
  <c r="L248" i="1"/>
  <c r="L149" i="1"/>
  <c r="O255" i="1"/>
  <c r="O590" i="1"/>
  <c r="D509" i="1"/>
  <c r="J337" i="1"/>
  <c r="B254" i="1"/>
  <c r="I854" i="1"/>
  <c r="I701" i="1"/>
  <c r="I158" i="1"/>
  <c r="I647" i="1"/>
  <c r="K153" i="1"/>
  <c r="K337" i="1"/>
  <c r="E421" i="1"/>
  <c r="L644" i="1"/>
  <c r="C424" i="1"/>
  <c r="G698" i="1"/>
  <c r="G339" i="1"/>
  <c r="K424" i="1"/>
  <c r="I753" i="1"/>
  <c r="O426" i="1"/>
  <c r="B342" i="1"/>
  <c r="I342" i="1"/>
  <c r="O508" i="1"/>
  <c r="J587" i="1"/>
  <c r="G254" i="1"/>
  <c r="E797" i="1"/>
  <c r="G643" i="1"/>
  <c r="C259" i="1"/>
  <c r="C344" i="1"/>
  <c r="L649" i="1"/>
  <c r="L703" i="1"/>
  <c r="I752" i="1"/>
  <c r="I256" i="1"/>
  <c r="I341" i="1"/>
  <c r="I803" i="1"/>
  <c r="I157" i="1"/>
  <c r="I509" i="1"/>
  <c r="I426" i="1"/>
  <c r="H751" i="1"/>
  <c r="H156" i="1"/>
  <c r="H645" i="1"/>
  <c r="H255" i="1"/>
  <c r="N154" i="1"/>
  <c r="N253" i="1"/>
  <c r="C151" i="1"/>
  <c r="C250" i="1"/>
  <c r="C420" i="1"/>
  <c r="C335" i="1"/>
  <c r="M150" i="1"/>
  <c r="M334" i="1"/>
  <c r="I334" i="1"/>
  <c r="I150" i="1"/>
  <c r="I249" i="1"/>
  <c r="D803" i="1"/>
  <c r="D700" i="1"/>
  <c r="D341" i="1"/>
  <c r="E149" i="1"/>
  <c r="E248" i="1"/>
  <c r="O645" i="1"/>
  <c r="D256" i="1"/>
  <c r="B701" i="1"/>
  <c r="B804" i="1"/>
  <c r="B847" i="1"/>
  <c r="D847" i="1" s="1"/>
  <c r="F847" i="1" s="1"/>
  <c r="H847" i="1" s="1"/>
  <c r="J847" i="1" s="1"/>
  <c r="L847" i="1" s="1"/>
  <c r="N847" i="1" s="1"/>
  <c r="B510" i="1"/>
  <c r="B257" i="1"/>
  <c r="O155" i="1"/>
  <c r="O254" i="1"/>
  <c r="M154" i="1"/>
  <c r="M253" i="1"/>
  <c r="M338" i="1"/>
  <c r="M643" i="1"/>
  <c r="M423" i="1"/>
  <c r="G252" i="1"/>
  <c r="G153" i="1"/>
  <c r="G587" i="1"/>
  <c r="I421" i="1"/>
  <c r="G423" i="1"/>
  <c r="G505" i="1"/>
  <c r="O646" i="1"/>
  <c r="K698" i="1"/>
  <c r="O339" i="1"/>
  <c r="D426" i="1"/>
  <c r="I592" i="1"/>
  <c r="O425" i="1"/>
  <c r="M506" i="1"/>
  <c r="I251" i="1"/>
  <c r="O424" i="1"/>
  <c r="I804" i="1"/>
  <c r="E649" i="1"/>
  <c r="G506" i="1"/>
  <c r="J511" i="1"/>
  <c r="J428" i="1"/>
  <c r="J805" i="1"/>
  <c r="J904" i="1"/>
  <c r="J593" i="1"/>
  <c r="J855" i="1"/>
  <c r="F159" i="1"/>
  <c r="F593" i="1"/>
  <c r="F648" i="1"/>
  <c r="F343" i="1"/>
  <c r="F855" i="1"/>
  <c r="F904" i="1"/>
  <c r="F702" i="1"/>
  <c r="F511" i="1"/>
  <c r="O158" i="1"/>
  <c r="O647" i="1"/>
  <c r="O753" i="1"/>
  <c r="O257" i="1"/>
  <c r="O510" i="1"/>
  <c r="O804" i="1"/>
  <c r="L158" i="1"/>
  <c r="L753" i="1"/>
  <c r="L342" i="1"/>
  <c r="L510" i="1"/>
  <c r="L427" i="1"/>
  <c r="L804" i="1"/>
  <c r="H510" i="1"/>
  <c r="H804" i="1"/>
  <c r="H701" i="1"/>
  <c r="H854" i="1"/>
  <c r="O154" i="1"/>
  <c r="O506" i="1"/>
  <c r="O423" i="1"/>
  <c r="O253" i="1"/>
  <c r="O588" i="1"/>
  <c r="C588" i="1"/>
  <c r="C637" i="1"/>
  <c r="O251" i="1"/>
  <c r="O152" i="1"/>
  <c r="O504" i="1"/>
  <c r="K754" i="1"/>
  <c r="K343" i="1"/>
  <c r="B803" i="1"/>
  <c r="B700" i="1"/>
  <c r="M590" i="1"/>
  <c r="D253" i="1"/>
  <c r="C592" i="1"/>
  <c r="C508" i="1"/>
  <c r="D643" i="1"/>
  <c r="G701" i="1"/>
  <c r="O805" i="1"/>
  <c r="C258" i="1"/>
  <c r="M854" i="1"/>
  <c r="B848" i="1"/>
  <c r="D848" i="1" s="1"/>
  <c r="F848" i="1" s="1"/>
  <c r="H848" i="1" s="1"/>
  <c r="J848" i="1" s="1"/>
  <c r="L848" i="1" s="1"/>
  <c r="N848" i="1" s="1"/>
  <c r="K257" i="1"/>
  <c r="F752" i="1"/>
  <c r="B745" i="1"/>
  <c r="D745" i="1" s="1"/>
  <c r="F745" i="1" s="1"/>
  <c r="H745" i="1" s="1"/>
  <c r="J745" i="1" s="1"/>
  <c r="L745" i="1" s="1"/>
  <c r="N745" i="1" s="1"/>
  <c r="J255" i="1"/>
  <c r="D424" i="1"/>
  <c r="B580" i="1"/>
  <c r="D580" i="1" s="1"/>
  <c r="F580" i="1" s="1"/>
  <c r="H580" i="1" s="1"/>
  <c r="J580" i="1" s="1"/>
  <c r="L580" i="1" s="1"/>
  <c r="N580" i="1" s="1"/>
  <c r="L337" i="1"/>
  <c r="F252" i="1"/>
  <c r="J421" i="1"/>
  <c r="M420" i="1"/>
  <c r="K250" i="1"/>
  <c r="D254" i="1"/>
  <c r="N151" i="1"/>
  <c r="N152" i="1"/>
  <c r="E155" i="1"/>
  <c r="L156" i="1"/>
  <c r="K593" i="1"/>
  <c r="B646" i="1"/>
  <c r="B509" i="1"/>
  <c r="M425" i="1"/>
  <c r="C255" i="1"/>
  <c r="G510" i="1"/>
  <c r="K904" i="1"/>
  <c r="L855" i="1"/>
  <c r="E847" i="1"/>
  <c r="G847" i="1" s="1"/>
  <c r="I847" i="1" s="1"/>
  <c r="K847" i="1" s="1"/>
  <c r="M847" i="1" s="1"/>
  <c r="O847" i="1" s="1"/>
  <c r="R592" i="1" s="1"/>
  <c r="B796" i="1"/>
  <c r="D796" i="1" s="1"/>
  <c r="F796" i="1" s="1"/>
  <c r="H796" i="1" s="1"/>
  <c r="J796" i="1" s="1"/>
  <c r="L796" i="1" s="1"/>
  <c r="N796" i="1" s="1"/>
  <c r="G256" i="1"/>
  <c r="B256" i="1"/>
  <c r="C751" i="1"/>
  <c r="M255" i="1"/>
  <c r="C692" i="1"/>
  <c r="C695" i="1" s="1"/>
  <c r="H587" i="1"/>
  <c r="C583" i="1"/>
  <c r="B504" i="1"/>
  <c r="M251" i="1"/>
  <c r="J420" i="1"/>
  <c r="N335" i="1"/>
  <c r="D250" i="1"/>
  <c r="L334" i="1"/>
  <c r="L249" i="1"/>
  <c r="C149" i="1"/>
  <c r="O149" i="1"/>
  <c r="I151" i="1"/>
  <c r="C152" i="1"/>
  <c r="O153" i="1"/>
  <c r="H155" i="1"/>
  <c r="M158" i="1"/>
  <c r="I159" i="1"/>
  <c r="M335" i="1"/>
  <c r="B251" i="1"/>
  <c r="J151" i="1"/>
  <c r="G152" i="1"/>
  <c r="E154" i="1"/>
  <c r="B149" i="1"/>
  <c r="M806" i="1"/>
  <c r="M160" i="1"/>
  <c r="M512" i="1"/>
  <c r="M856" i="1"/>
  <c r="M953" i="1"/>
  <c r="M259" i="1"/>
  <c r="M594" i="1"/>
  <c r="I259" i="1"/>
  <c r="I344" i="1"/>
  <c r="I755" i="1"/>
  <c r="I806" i="1"/>
  <c r="I429" i="1"/>
  <c r="I649" i="1"/>
  <c r="I856" i="1"/>
  <c r="G805" i="1"/>
  <c r="G159" i="1"/>
  <c r="G258" i="1"/>
  <c r="G855" i="1"/>
  <c r="G593" i="1"/>
  <c r="G904" i="1"/>
  <c r="G343" i="1"/>
  <c r="G754" i="1"/>
  <c r="N258" i="1"/>
  <c r="N159" i="1"/>
  <c r="N648" i="1"/>
  <c r="N343" i="1"/>
  <c r="N855" i="1"/>
  <c r="N904" i="1"/>
  <c r="N511" i="1"/>
  <c r="M157" i="1"/>
  <c r="M646" i="1"/>
  <c r="M752" i="1"/>
  <c r="M591" i="1"/>
  <c r="M426" i="1"/>
  <c r="M700" i="1"/>
  <c r="L700" i="1"/>
  <c r="L157" i="1"/>
  <c r="B744" i="1"/>
  <c r="D744" i="1" s="1"/>
  <c r="F744" i="1" s="1"/>
  <c r="H744" i="1" s="1"/>
  <c r="J744" i="1" s="1"/>
  <c r="L744" i="1" s="1"/>
  <c r="N744" i="1" s="1"/>
  <c r="B156" i="1"/>
  <c r="B699" i="1"/>
  <c r="B425" i="1"/>
  <c r="B645" i="1"/>
  <c r="C426" i="1"/>
  <c r="G428" i="1"/>
  <c r="M755" i="1"/>
  <c r="N805" i="1"/>
  <c r="M803" i="1"/>
  <c r="M256" i="1"/>
  <c r="I905" i="1"/>
  <c r="M649" i="1"/>
  <c r="B508" i="1"/>
  <c r="O259" i="1"/>
  <c r="O160" i="1"/>
  <c r="O512" i="1"/>
  <c r="O755" i="1"/>
  <c r="O649" i="1"/>
  <c r="O905" i="1"/>
  <c r="O703" i="1"/>
  <c r="E905" i="1"/>
  <c r="E160" i="1"/>
  <c r="E259" i="1"/>
  <c r="E429" i="1"/>
  <c r="E703" i="1"/>
  <c r="E953" i="1"/>
  <c r="E512" i="1"/>
  <c r="B947" i="1"/>
  <c r="D947" i="1" s="1"/>
  <c r="F947" i="1" s="1"/>
  <c r="H947" i="1" s="1"/>
  <c r="J947" i="1" s="1"/>
  <c r="L947" i="1" s="1"/>
  <c r="N947" i="1" s="1"/>
  <c r="C160" i="1"/>
  <c r="C649" i="1"/>
  <c r="C703" i="1"/>
  <c r="C905" i="1"/>
  <c r="C806" i="1"/>
  <c r="C953" i="1"/>
  <c r="L594" i="1"/>
  <c r="L344" i="1"/>
  <c r="L806" i="1"/>
  <c r="L755" i="1"/>
  <c r="L160" i="1"/>
  <c r="L856" i="1"/>
  <c r="L259" i="1"/>
  <c r="L512" i="1"/>
  <c r="L953" i="1"/>
  <c r="H259" i="1"/>
  <c r="H703" i="1"/>
  <c r="H905" i="1"/>
  <c r="H344" i="1"/>
  <c r="H594" i="1"/>
  <c r="M905" i="1"/>
  <c r="M159" i="1"/>
  <c r="M648" i="1"/>
  <c r="M754" i="1"/>
  <c r="M343" i="1"/>
  <c r="M805" i="1"/>
  <c r="M904" i="1"/>
  <c r="O157" i="1"/>
  <c r="O803" i="1"/>
  <c r="O700" i="1"/>
  <c r="H249" i="1"/>
  <c r="H334" i="1"/>
  <c r="H150" i="1"/>
  <c r="L341" i="1"/>
  <c r="O341" i="1"/>
  <c r="J753" i="1"/>
  <c r="H755" i="1"/>
  <c r="E755" i="1"/>
  <c r="I594" i="1"/>
  <c r="M429" i="1"/>
  <c r="O953" i="1"/>
  <c r="N702" i="1"/>
  <c r="H429" i="1"/>
  <c r="O429" i="1"/>
  <c r="M702" i="1"/>
  <c r="M341" i="1"/>
  <c r="B751" i="1"/>
  <c r="E805" i="1"/>
  <c r="M428" i="1"/>
  <c r="C512" i="1"/>
  <c r="H512" i="1"/>
  <c r="B255" i="1"/>
  <c r="D904" i="1"/>
  <c r="D855" i="1"/>
  <c r="D343" i="1"/>
  <c r="D702" i="1"/>
  <c r="D159" i="1"/>
  <c r="D511" i="1"/>
  <c r="D647" i="1"/>
  <c r="D257" i="1"/>
  <c r="D592" i="1"/>
  <c r="D158" i="1"/>
  <c r="D427" i="1"/>
  <c r="D701" i="1"/>
  <c r="O644" i="1"/>
  <c r="F155" i="1"/>
  <c r="F698" i="1"/>
  <c r="F589" i="1"/>
  <c r="F254" i="1"/>
  <c r="D423" i="1"/>
  <c r="D154" i="1"/>
  <c r="D588" i="1"/>
  <c r="F421" i="1"/>
  <c r="F336" i="1"/>
  <c r="C416" i="1"/>
  <c r="E413" i="1"/>
  <c r="G413" i="1" s="1"/>
  <c r="I413" i="1" s="1"/>
  <c r="K413" i="1" s="1"/>
  <c r="M413" i="1" s="1"/>
  <c r="O413" i="1" s="1"/>
  <c r="E249" i="1"/>
  <c r="E334" i="1"/>
  <c r="D328" i="1"/>
  <c r="F328" i="1" s="1"/>
  <c r="H328" i="1" s="1"/>
  <c r="J328" i="1" s="1"/>
  <c r="L328" i="1" s="1"/>
  <c r="N328" i="1" s="1"/>
  <c r="N334" i="1"/>
  <c r="N150" i="1"/>
  <c r="N249" i="1"/>
  <c r="H248" i="1"/>
  <c r="H149" i="1"/>
  <c r="D150" i="1"/>
  <c r="F152" i="1"/>
  <c r="H160" i="1"/>
  <c r="B160" i="1"/>
  <c r="B512" i="1"/>
  <c r="B946" i="1"/>
  <c r="D946" i="1" s="1"/>
  <c r="F946" i="1" s="1"/>
  <c r="H946" i="1" s="1"/>
  <c r="J946" i="1" s="1"/>
  <c r="L946" i="1" s="1"/>
  <c r="N946" i="1" s="1"/>
  <c r="C157" i="1"/>
  <c r="B797" i="1"/>
  <c r="D797" i="1" s="1"/>
  <c r="F797" i="1" s="1"/>
  <c r="H797" i="1" s="1"/>
  <c r="J797" i="1" s="1"/>
  <c r="L797" i="1" s="1"/>
  <c r="N797" i="1" s="1"/>
  <c r="C256" i="1"/>
  <c r="C803" i="1"/>
  <c r="C752" i="1"/>
  <c r="L646" i="1"/>
  <c r="I703" i="1"/>
  <c r="C700" i="1"/>
  <c r="L426" i="1"/>
  <c r="C341" i="1"/>
  <c r="G648" i="1"/>
  <c r="E856" i="1"/>
  <c r="G702" i="1"/>
  <c r="B344" i="1"/>
  <c r="E594" i="1"/>
  <c r="I512" i="1"/>
  <c r="M344" i="1"/>
  <c r="O856" i="1"/>
  <c r="O344" i="1"/>
  <c r="M509" i="1"/>
  <c r="N428" i="1"/>
  <c r="B590" i="1"/>
  <c r="M511" i="1"/>
  <c r="C856" i="1"/>
  <c r="E806" i="1"/>
  <c r="N593" i="1"/>
  <c r="L509" i="1"/>
  <c r="O256" i="1"/>
  <c r="I953" i="1"/>
  <c r="E258" i="1"/>
  <c r="E159" i="1"/>
  <c r="E343" i="1"/>
  <c r="E855" i="1"/>
  <c r="E428" i="1"/>
  <c r="E511" i="1"/>
  <c r="E754" i="1"/>
  <c r="J804" i="1"/>
  <c r="J158" i="1"/>
  <c r="J342" i="1"/>
  <c r="J257" i="1"/>
  <c r="J701" i="1"/>
  <c r="K644" i="1"/>
  <c r="K155" i="1"/>
  <c r="G644" i="1"/>
  <c r="G155" i="1"/>
  <c r="C254" i="1"/>
  <c r="C155" i="1"/>
  <c r="B692" i="1"/>
  <c r="D692" i="1" s="1"/>
  <c r="F692" i="1" s="1"/>
  <c r="H692" i="1" s="1"/>
  <c r="J692" i="1" s="1"/>
  <c r="L692" i="1" s="1"/>
  <c r="N692" i="1" s="1"/>
  <c r="C644" i="1"/>
  <c r="L698" i="1"/>
  <c r="L155" i="1"/>
  <c r="B155" i="1"/>
  <c r="B589" i="1"/>
  <c r="E152" i="1"/>
  <c r="E336" i="1"/>
  <c r="E504" i="1"/>
  <c r="B152" i="1"/>
  <c r="B497" i="1"/>
  <c r="D497" i="1" s="1"/>
  <c r="F497" i="1" s="1"/>
  <c r="H497" i="1" s="1"/>
  <c r="J497" i="1" s="1"/>
  <c r="L497" i="1" s="1"/>
  <c r="N497" i="1" s="1"/>
  <c r="G250" i="1"/>
  <c r="G151" i="1"/>
  <c r="L151" i="1"/>
  <c r="L420" i="1"/>
  <c r="I160" i="1"/>
  <c r="K259" i="1"/>
  <c r="K160" i="1"/>
  <c r="F804" i="1"/>
  <c r="F854" i="1"/>
  <c r="F158" i="1"/>
  <c r="O751" i="1"/>
  <c r="O156" i="1"/>
  <c r="C643" i="1"/>
  <c r="C639" i="1"/>
  <c r="J252" i="1"/>
  <c r="J153" i="1"/>
  <c r="J249" i="1"/>
  <c r="J150" i="1"/>
  <c r="D157" i="1"/>
  <c r="L159" i="1"/>
  <c r="G755" i="1"/>
  <c r="G160" i="1"/>
  <c r="J905" i="1"/>
  <c r="J160" i="1"/>
  <c r="F259" i="1"/>
  <c r="F160" i="1"/>
  <c r="O904" i="1"/>
  <c r="J256" i="1"/>
  <c r="J157" i="1"/>
  <c r="K156" i="1"/>
  <c r="K751" i="1"/>
  <c r="C252" i="1"/>
  <c r="B581" i="1"/>
  <c r="D581" i="1" s="1"/>
  <c r="F581" i="1" s="1"/>
  <c r="H581" i="1" s="1"/>
  <c r="J581" i="1" s="1"/>
  <c r="L581" i="1" s="1"/>
  <c r="N581" i="1" s="1"/>
  <c r="N504" i="1"/>
  <c r="O250" i="1"/>
  <c r="O151" i="1"/>
  <c r="O249" i="1"/>
  <c r="O150" i="1"/>
  <c r="K249" i="1"/>
  <c r="K150" i="1"/>
  <c r="G249" i="1"/>
  <c r="G150" i="1"/>
  <c r="K149" i="1"/>
  <c r="K152" i="1"/>
  <c r="D153" i="1"/>
  <c r="N804" i="1"/>
  <c r="N256" i="1"/>
  <c r="E335" i="1"/>
  <c r="I149" i="1"/>
  <c r="M149" i="1"/>
  <c r="F150" i="1"/>
  <c r="D152" i="1"/>
  <c r="L152" i="1"/>
  <c r="M153" i="1"/>
  <c r="B154" i="1"/>
  <c r="F154" i="1"/>
  <c r="F156" i="1"/>
  <c r="N157" i="1"/>
  <c r="B158" i="1"/>
  <c r="J159" i="1"/>
  <c r="K701" i="1"/>
  <c r="E497" i="1"/>
  <c r="G497" i="1" s="1"/>
  <c r="I497" i="1" s="1"/>
  <c r="K497" i="1" s="1"/>
  <c r="M497" i="1" s="1"/>
  <c r="O497" i="1" s="1"/>
  <c r="J149" i="1"/>
  <c r="I152" i="1"/>
  <c r="M152" i="1"/>
  <c r="B153" i="1"/>
  <c r="N153" i="1"/>
  <c r="G156" i="1"/>
  <c r="K157" i="1"/>
  <c r="C159" i="1"/>
  <c r="E141" i="1"/>
  <c r="G141" i="1" s="1"/>
  <c r="I141" i="1" s="1"/>
  <c r="K141" i="1" s="1"/>
  <c r="M141" i="1" s="1"/>
  <c r="O141" i="1" s="1"/>
  <c r="R49" i="1" s="1"/>
  <c r="E142" i="1"/>
  <c r="C145" i="1"/>
  <c r="C144" i="1"/>
  <c r="B806" i="1"/>
  <c r="B259" i="1"/>
  <c r="B856" i="1"/>
  <c r="B258" i="1"/>
  <c r="B897" i="1"/>
  <c r="D897" i="1" s="1"/>
  <c r="F897" i="1" s="1"/>
  <c r="H897" i="1" s="1"/>
  <c r="J897" i="1" s="1"/>
  <c r="L897" i="1" s="1"/>
  <c r="N897" i="1" s="1"/>
  <c r="F420" i="1"/>
  <c r="F335" i="1"/>
  <c r="F250" i="1"/>
  <c r="B594" i="1"/>
  <c r="B498" i="1"/>
  <c r="D498" i="1" s="1"/>
  <c r="F498" i="1" s="1"/>
  <c r="H498" i="1" s="1"/>
  <c r="J498" i="1" s="1"/>
  <c r="L498" i="1" s="1"/>
  <c r="N498" i="1" s="1"/>
  <c r="C336" i="1"/>
  <c r="G420" i="1"/>
  <c r="B805" i="1"/>
  <c r="B511" i="1"/>
  <c r="D421" i="1"/>
  <c r="B953" i="1"/>
  <c r="H258" i="1"/>
  <c r="H702" i="1"/>
  <c r="H805" i="1"/>
  <c r="H904" i="1"/>
  <c r="K425" i="1"/>
  <c r="K255" i="1"/>
  <c r="L643" i="1"/>
  <c r="L253" i="1"/>
  <c r="E328" i="1"/>
  <c r="B649" i="1"/>
  <c r="B904" i="1"/>
  <c r="C421" i="1"/>
  <c r="D334" i="1"/>
  <c r="B702" i="1"/>
  <c r="B428" i="1"/>
  <c r="D336" i="1"/>
  <c r="H856" i="1"/>
  <c r="B905" i="1"/>
  <c r="K258" i="1"/>
  <c r="K855" i="1"/>
  <c r="C898" i="1"/>
  <c r="C900" i="1"/>
  <c r="B691" i="1"/>
  <c r="D691" i="1" s="1"/>
  <c r="F691" i="1" s="1"/>
  <c r="H691" i="1" s="1"/>
  <c r="J691" i="1" s="1"/>
  <c r="L691" i="1" s="1"/>
  <c r="N691" i="1" s="1"/>
  <c r="B644" i="1"/>
  <c r="B424" i="1"/>
  <c r="B698" i="1"/>
  <c r="E643" i="1"/>
  <c r="L254" i="1"/>
  <c r="B636" i="1"/>
  <c r="D636" i="1" s="1"/>
  <c r="F636" i="1" s="1"/>
  <c r="H636" i="1" s="1"/>
  <c r="J636" i="1" s="1"/>
  <c r="L636" i="1" s="1"/>
  <c r="N636" i="1" s="1"/>
  <c r="B253" i="1"/>
  <c r="B423" i="1"/>
  <c r="B755" i="1"/>
  <c r="B429" i="1"/>
  <c r="B648" i="1"/>
  <c r="B343" i="1"/>
  <c r="D504" i="1"/>
  <c r="B506" i="1"/>
  <c r="E946" i="1"/>
  <c r="G946" i="1" s="1"/>
  <c r="I946" i="1" s="1"/>
  <c r="K946" i="1" s="1"/>
  <c r="M946" i="1" s="1"/>
  <c r="O946" i="1" s="1"/>
  <c r="N259" i="1"/>
  <c r="N953" i="1"/>
  <c r="N703" i="1"/>
  <c r="N806" i="1"/>
  <c r="E257" i="1"/>
  <c r="E804" i="1"/>
  <c r="E854" i="1"/>
  <c r="H257" i="1"/>
  <c r="H592" i="1"/>
  <c r="H753" i="1"/>
  <c r="L803" i="1"/>
  <c r="L256" i="1"/>
  <c r="B754" i="1"/>
  <c r="C748" i="1"/>
  <c r="E694" i="1"/>
  <c r="L507" i="1"/>
  <c r="I504" i="1"/>
  <c r="J856" i="1"/>
  <c r="K252" i="1"/>
  <c r="K505" i="1"/>
  <c r="K587" i="1"/>
  <c r="M421" i="1"/>
  <c r="B335" i="1"/>
  <c r="B413" i="1"/>
  <c r="D413" i="1" s="1"/>
  <c r="F413" i="1" s="1"/>
  <c r="H413" i="1" s="1"/>
  <c r="J413" i="1" s="1"/>
  <c r="L413" i="1" s="1"/>
  <c r="N413" i="1" s="1"/>
  <c r="H253" i="1"/>
  <c r="J703" i="1"/>
  <c r="B854" i="1"/>
  <c r="K254" i="1"/>
  <c r="O505" i="1"/>
  <c r="G422" i="1"/>
  <c r="F251" i="1"/>
  <c r="F504" i="1"/>
  <c r="B420" i="1"/>
  <c r="E414" i="1"/>
  <c r="B249" i="1"/>
  <c r="B334" i="1"/>
  <c r="D258" i="1"/>
  <c r="G334" i="1"/>
  <c r="E241" i="1"/>
  <c r="G241" i="1" s="1"/>
  <c r="I241" i="1" s="1"/>
  <c r="K241" i="1" s="1"/>
  <c r="M241" i="1" s="1"/>
  <c r="O241" i="1" s="1"/>
  <c r="R50" i="1" s="1"/>
  <c r="R754" i="1" l="1"/>
  <c r="R855" i="1"/>
  <c r="R648" i="1"/>
  <c r="R702" i="1"/>
  <c r="R593" i="1"/>
  <c r="R159" i="1"/>
  <c r="R258" i="1"/>
  <c r="R428" i="1"/>
  <c r="R343" i="1"/>
  <c r="R904" i="1"/>
  <c r="R805" i="1"/>
  <c r="R511" i="1"/>
  <c r="E581" i="1"/>
  <c r="E584" i="1" s="1"/>
  <c r="P422" i="1"/>
  <c r="R701" i="1"/>
  <c r="C950" i="1"/>
  <c r="Q251" i="1"/>
  <c r="P61" i="1"/>
  <c r="R339" i="1"/>
  <c r="P508" i="1"/>
  <c r="P425" i="1"/>
  <c r="P649" i="1"/>
  <c r="P421" i="1"/>
  <c r="Q336" i="1"/>
  <c r="P52" i="1"/>
  <c r="Q58" i="1"/>
  <c r="E62" i="1"/>
  <c r="K62" i="1"/>
  <c r="P59" i="1"/>
  <c r="E692" i="1"/>
  <c r="E695" i="1" s="1"/>
  <c r="P647" i="1"/>
  <c r="P505" i="1"/>
  <c r="Q57" i="1"/>
  <c r="P58" i="1"/>
  <c r="R424" i="1"/>
  <c r="R507" i="1"/>
  <c r="Q148" i="1"/>
  <c r="P591" i="1"/>
  <c r="P339" i="1"/>
  <c r="Q699" i="1"/>
  <c r="G62" i="1"/>
  <c r="P50" i="1"/>
  <c r="C62" i="1"/>
  <c r="G242" i="1"/>
  <c r="I242" i="1" s="1"/>
  <c r="R254" i="1"/>
  <c r="R155" i="1"/>
  <c r="Q158" i="1"/>
  <c r="Q590" i="1"/>
  <c r="Q507" i="1"/>
  <c r="M62" i="1"/>
  <c r="C245" i="1"/>
  <c r="I161" i="1"/>
  <c r="J62" i="1"/>
  <c r="O62" i="1"/>
  <c r="Q646" i="1"/>
  <c r="R160" i="1"/>
  <c r="R61" i="1"/>
  <c r="R150" i="1"/>
  <c r="R51" i="1"/>
  <c r="P49" i="1"/>
  <c r="B62" i="1"/>
  <c r="P506" i="1"/>
  <c r="R148" i="1"/>
  <c r="F161" i="1"/>
  <c r="Q338" i="1"/>
  <c r="Q593" i="1"/>
  <c r="Q50" i="1"/>
  <c r="P56" i="1"/>
  <c r="P53" i="1"/>
  <c r="Q53" i="1"/>
  <c r="J161" i="1"/>
  <c r="Q648" i="1"/>
  <c r="H161" i="1"/>
  <c r="R151" i="1"/>
  <c r="R52" i="1"/>
  <c r="Q248" i="1"/>
  <c r="R644" i="1"/>
  <c r="R56" i="1"/>
  <c r="Q647" i="1"/>
  <c r="P54" i="1"/>
  <c r="F62" i="1"/>
  <c r="I62" i="1"/>
  <c r="Q52" i="1"/>
  <c r="Q56" i="1"/>
  <c r="P60" i="1"/>
  <c r="Q60" i="1"/>
  <c r="P51" i="1"/>
  <c r="R158" i="1"/>
  <c r="R59" i="1"/>
  <c r="R753" i="1"/>
  <c r="R334" i="1"/>
  <c r="O161" i="1"/>
  <c r="R588" i="1"/>
  <c r="R55" i="1"/>
  <c r="N161" i="1"/>
  <c r="Q429" i="1"/>
  <c r="R157" i="1"/>
  <c r="R58" i="1"/>
  <c r="Q645" i="1"/>
  <c r="Q698" i="1"/>
  <c r="L161" i="1"/>
  <c r="P340" i="1"/>
  <c r="H62" i="1"/>
  <c r="Q59" i="1"/>
  <c r="N62" i="1"/>
  <c r="P55" i="1"/>
  <c r="P643" i="1"/>
  <c r="R256" i="1"/>
  <c r="R152" i="1"/>
  <c r="R53" i="1"/>
  <c r="G161" i="1"/>
  <c r="P646" i="1"/>
  <c r="P752" i="1"/>
  <c r="Q154" i="1"/>
  <c r="P510" i="1"/>
  <c r="C851" i="1"/>
  <c r="E161" i="1"/>
  <c r="D161" i="1"/>
  <c r="Q340" i="1"/>
  <c r="L62" i="1"/>
  <c r="D62" i="1"/>
  <c r="Q51" i="1"/>
  <c r="Q55" i="1"/>
  <c r="P57" i="1"/>
  <c r="Q61" i="1"/>
  <c r="Q54" i="1"/>
  <c r="Q49" i="1"/>
  <c r="E45" i="1"/>
  <c r="G42" i="1"/>
  <c r="Q592" i="1"/>
  <c r="P148" i="1"/>
  <c r="B161" i="1"/>
  <c r="Q427" i="1"/>
  <c r="M161" i="1"/>
  <c r="C501" i="1"/>
  <c r="E498" i="1"/>
  <c r="P420" i="1"/>
  <c r="Q587" i="1"/>
  <c r="P803" i="1"/>
  <c r="Q854" i="1"/>
  <c r="P429" i="1"/>
  <c r="P424" i="1"/>
  <c r="R342" i="1"/>
  <c r="R257" i="1"/>
  <c r="R420" i="1"/>
  <c r="Q806" i="1"/>
  <c r="Q426" i="1"/>
  <c r="P700" i="1"/>
  <c r="P587" i="1"/>
  <c r="Q804" i="1"/>
  <c r="P644" i="1"/>
  <c r="R427" i="1"/>
  <c r="R647" i="1"/>
  <c r="R646" i="1"/>
  <c r="Q150" i="1"/>
  <c r="R698" i="1"/>
  <c r="Q702" i="1"/>
  <c r="Q342" i="1"/>
  <c r="K161" i="1"/>
  <c r="C161" i="1"/>
  <c r="Q337" i="1"/>
  <c r="R510" i="1"/>
  <c r="Q250" i="1"/>
  <c r="Q344" i="1"/>
  <c r="Q341" i="1"/>
  <c r="P341" i="1"/>
  <c r="P699" i="1"/>
  <c r="Q904" i="1"/>
  <c r="Q257" i="1"/>
  <c r="R804" i="1"/>
  <c r="R854" i="1"/>
  <c r="R752" i="1"/>
  <c r="P151" i="1"/>
  <c r="Q511" i="1"/>
  <c r="P150" i="1"/>
  <c r="P751" i="1"/>
  <c r="Q589" i="1"/>
  <c r="P338" i="1"/>
  <c r="Q254" i="1"/>
  <c r="Q855" i="1"/>
  <c r="Q425" i="1"/>
  <c r="R341" i="1"/>
  <c r="Q343" i="1"/>
  <c r="Q703" i="1"/>
  <c r="Q259" i="1"/>
  <c r="P254" i="1"/>
  <c r="Q153" i="1"/>
  <c r="Q754" i="1"/>
  <c r="P588" i="1"/>
  <c r="P251" i="1"/>
  <c r="P754" i="1"/>
  <c r="P592" i="1"/>
  <c r="E950" i="1"/>
  <c r="R509" i="1"/>
  <c r="R591" i="1"/>
  <c r="R335" i="1"/>
  <c r="P149" i="1"/>
  <c r="P589" i="1"/>
  <c r="Q155" i="1"/>
  <c r="P509" i="1"/>
  <c r="P426" i="1"/>
  <c r="P248" i="1"/>
  <c r="P255" i="1"/>
  <c r="Q649" i="1"/>
  <c r="P250" i="1"/>
  <c r="Q510" i="1"/>
  <c r="Q508" i="1"/>
  <c r="Q588" i="1"/>
  <c r="Q753" i="1"/>
  <c r="P593" i="1"/>
  <c r="Q506" i="1"/>
  <c r="Q423" i="1"/>
  <c r="P645" i="1"/>
  <c r="Q339" i="1"/>
  <c r="P337" i="1"/>
  <c r="P507" i="1"/>
  <c r="R803" i="1"/>
  <c r="Q701" i="1"/>
  <c r="Q422" i="1"/>
  <c r="P428" i="1"/>
  <c r="R700" i="1"/>
  <c r="R426" i="1"/>
  <c r="R250" i="1"/>
  <c r="Q335" i="1"/>
  <c r="P252" i="1"/>
  <c r="P590" i="1"/>
  <c r="P344" i="1"/>
  <c r="Q803" i="1"/>
  <c r="P855" i="1"/>
  <c r="Q805" i="1"/>
  <c r="Q591" i="1"/>
  <c r="P155" i="1"/>
  <c r="R590" i="1"/>
  <c r="R508" i="1"/>
  <c r="Q252" i="1"/>
  <c r="Q149" i="1"/>
  <c r="Q249" i="1"/>
  <c r="Q751" i="1"/>
  <c r="P156" i="1"/>
  <c r="R425" i="1"/>
  <c r="P648" i="1"/>
  <c r="R340" i="1"/>
  <c r="Q255" i="1"/>
  <c r="P594" i="1"/>
  <c r="P152" i="1"/>
  <c r="Q151" i="1"/>
  <c r="Q152" i="1"/>
  <c r="Q509" i="1"/>
  <c r="R751" i="1"/>
  <c r="E851" i="1"/>
  <c r="G848" i="1"/>
  <c r="Q424" i="1"/>
  <c r="Q253" i="1"/>
  <c r="P256" i="1"/>
  <c r="P257" i="1"/>
  <c r="Q504" i="1"/>
  <c r="R255" i="1"/>
  <c r="R423" i="1"/>
  <c r="R645" i="1"/>
  <c r="R643" i="1"/>
  <c r="R699" i="1"/>
  <c r="Q420" i="1"/>
  <c r="Q156" i="1"/>
  <c r="P158" i="1"/>
  <c r="P804" i="1"/>
  <c r="P342" i="1"/>
  <c r="R156" i="1"/>
  <c r="P427" i="1"/>
  <c r="C640" i="1"/>
  <c r="E637" i="1"/>
  <c r="E800" i="1"/>
  <c r="G797" i="1"/>
  <c r="Q953" i="1"/>
  <c r="Q258" i="1"/>
  <c r="P154" i="1"/>
  <c r="Q856" i="1"/>
  <c r="Q256" i="1"/>
  <c r="P512" i="1"/>
  <c r="Q160" i="1"/>
  <c r="R248" i="1"/>
  <c r="R149" i="1"/>
  <c r="P249" i="1"/>
  <c r="P854" i="1"/>
  <c r="P335" i="1"/>
  <c r="P753" i="1"/>
  <c r="P504" i="1"/>
  <c r="P755" i="1"/>
  <c r="Q643" i="1"/>
  <c r="P905" i="1"/>
  <c r="P258" i="1"/>
  <c r="Q159" i="1"/>
  <c r="P153" i="1"/>
  <c r="P157" i="1"/>
  <c r="R253" i="1"/>
  <c r="R506" i="1"/>
  <c r="R338" i="1"/>
  <c r="R154" i="1"/>
  <c r="Q428" i="1"/>
  <c r="Q700" i="1"/>
  <c r="P160" i="1"/>
  <c r="P159" i="1"/>
  <c r="Q594" i="1"/>
  <c r="Q905" i="1"/>
  <c r="Q512" i="1"/>
  <c r="Q505" i="1"/>
  <c r="P702" i="1"/>
  <c r="Q334" i="1"/>
  <c r="P703" i="1"/>
  <c r="P343" i="1"/>
  <c r="P423" i="1"/>
  <c r="P698" i="1"/>
  <c r="P336" i="1"/>
  <c r="P511" i="1"/>
  <c r="R252" i="1"/>
  <c r="R505" i="1"/>
  <c r="R587" i="1"/>
  <c r="R153" i="1"/>
  <c r="R422" i="1"/>
  <c r="R337" i="1"/>
  <c r="Q644" i="1"/>
  <c r="Q752" i="1"/>
  <c r="Q157" i="1"/>
  <c r="P701" i="1"/>
  <c r="Q755" i="1"/>
  <c r="G142" i="1"/>
  <c r="E145" i="1"/>
  <c r="G414" i="1"/>
  <c r="E417" i="1"/>
  <c r="R259" i="1"/>
  <c r="R649" i="1"/>
  <c r="R905" i="1"/>
  <c r="R953" i="1"/>
  <c r="R512" i="1"/>
  <c r="R594" i="1"/>
  <c r="R703" i="1"/>
  <c r="R429" i="1"/>
  <c r="R856" i="1"/>
  <c r="R344" i="1"/>
  <c r="R755" i="1"/>
  <c r="R806" i="1"/>
  <c r="E898" i="1"/>
  <c r="C901" i="1"/>
  <c r="Q421" i="1"/>
  <c r="G328" i="1"/>
  <c r="E331" i="1"/>
  <c r="P953" i="1"/>
  <c r="P856" i="1"/>
  <c r="G950" i="1"/>
  <c r="I947" i="1"/>
  <c r="P334" i="1"/>
  <c r="P904" i="1"/>
  <c r="P805" i="1"/>
  <c r="P259" i="1"/>
  <c r="E748" i="1"/>
  <c r="G745" i="1"/>
  <c r="P253" i="1"/>
  <c r="R251" i="1"/>
  <c r="R421" i="1"/>
  <c r="R336" i="1"/>
  <c r="R504" i="1"/>
  <c r="P806" i="1"/>
  <c r="G581" i="1" l="1"/>
  <c r="G692" i="1"/>
  <c r="G695" i="1" s="1"/>
  <c r="G245" i="1"/>
  <c r="R161" i="1"/>
  <c r="Q161" i="1"/>
  <c r="Q62" i="1"/>
  <c r="R62" i="1"/>
  <c r="P62" i="1"/>
  <c r="G45" i="1"/>
  <c r="I42" i="1"/>
  <c r="P161" i="1"/>
  <c r="G498" i="1"/>
  <c r="E501" i="1"/>
  <c r="G851" i="1"/>
  <c r="I848" i="1"/>
  <c r="E640" i="1"/>
  <c r="G637" i="1"/>
  <c r="I797" i="1"/>
  <c r="G800" i="1"/>
  <c r="G145" i="1"/>
  <c r="I142" i="1"/>
  <c r="K947" i="1"/>
  <c r="I950" i="1"/>
  <c r="G898" i="1"/>
  <c r="E901" i="1"/>
  <c r="G331" i="1"/>
  <c r="I328" i="1"/>
  <c r="I692" i="1"/>
  <c r="G748" i="1"/>
  <c r="I745" i="1"/>
  <c r="I414" i="1"/>
  <c r="G417" i="1"/>
  <c r="I245" i="1"/>
  <c r="K242" i="1"/>
  <c r="I581" i="1" l="1"/>
  <c r="G584" i="1"/>
  <c r="K42" i="1"/>
  <c r="I45" i="1"/>
  <c r="I498" i="1"/>
  <c r="G501" i="1"/>
  <c r="I637" i="1"/>
  <c r="G640" i="1"/>
  <c r="I851" i="1"/>
  <c r="K848" i="1"/>
  <c r="I800" i="1"/>
  <c r="K797" i="1"/>
  <c r="I145" i="1"/>
  <c r="K142" i="1"/>
  <c r="M947" i="1"/>
  <c r="K950" i="1"/>
  <c r="I748" i="1"/>
  <c r="K745" i="1"/>
  <c r="I331" i="1"/>
  <c r="K328" i="1"/>
  <c r="K414" i="1"/>
  <c r="I417" i="1"/>
  <c r="K692" i="1"/>
  <c r="I695" i="1"/>
  <c r="G901" i="1"/>
  <c r="I898" i="1"/>
  <c r="K245" i="1"/>
  <c r="M242" i="1"/>
  <c r="K581" i="1" l="1"/>
  <c r="I584" i="1"/>
  <c r="M42" i="1"/>
  <c r="K45" i="1"/>
  <c r="I501" i="1"/>
  <c r="K498" i="1"/>
  <c r="K851" i="1"/>
  <c r="M848" i="1"/>
  <c r="K800" i="1"/>
  <c r="M797" i="1"/>
  <c r="I640" i="1"/>
  <c r="K637" i="1"/>
  <c r="K145" i="1"/>
  <c r="M142" i="1"/>
  <c r="K417" i="1"/>
  <c r="M414" i="1"/>
  <c r="I901" i="1"/>
  <c r="K898" i="1"/>
  <c r="K748" i="1"/>
  <c r="M745" i="1"/>
  <c r="M328" i="1"/>
  <c r="K331" i="1"/>
  <c r="K695" i="1"/>
  <c r="M692" i="1"/>
  <c r="M950" i="1"/>
  <c r="O947" i="1"/>
  <c r="O950" i="1" s="1"/>
  <c r="O242" i="1"/>
  <c r="O245" i="1" s="1"/>
  <c r="M245" i="1"/>
  <c r="M581" i="1" l="1"/>
  <c r="K584" i="1"/>
  <c r="M45" i="1"/>
  <c r="O42" i="1"/>
  <c r="O45" i="1" s="1"/>
  <c r="K501" i="1"/>
  <c r="M498" i="1"/>
  <c r="O797" i="1"/>
  <c r="O800" i="1" s="1"/>
  <c r="M800" i="1"/>
  <c r="M637" i="1"/>
  <c r="K640" i="1"/>
  <c r="M851" i="1"/>
  <c r="O848" i="1"/>
  <c r="O851" i="1" s="1"/>
  <c r="O142" i="1"/>
  <c r="O145" i="1" s="1"/>
  <c r="M145" i="1"/>
  <c r="M331" i="1"/>
  <c r="O328" i="1"/>
  <c r="O331" i="1" s="1"/>
  <c r="O692" i="1"/>
  <c r="O695" i="1" s="1"/>
  <c r="M695" i="1"/>
  <c r="M748" i="1"/>
  <c r="O745" i="1"/>
  <c r="O748" i="1" s="1"/>
  <c r="M417" i="1"/>
  <c r="O414" i="1"/>
  <c r="O417" i="1" s="1"/>
  <c r="K901" i="1"/>
  <c r="M898" i="1"/>
  <c r="M584" i="1" l="1"/>
  <c r="O581" i="1"/>
  <c r="O584" i="1" s="1"/>
  <c r="M501" i="1"/>
  <c r="O498" i="1"/>
  <c r="O501" i="1" s="1"/>
  <c r="O637" i="1"/>
  <c r="O640" i="1" s="1"/>
  <c r="M640" i="1"/>
  <c r="M901" i="1"/>
  <c r="O898" i="1"/>
  <c r="O901" i="1" s="1"/>
</calcChain>
</file>

<file path=xl/sharedStrings.xml><?xml version="1.0" encoding="utf-8"?>
<sst xmlns="http://schemas.openxmlformats.org/spreadsheetml/2006/main" count="1389" uniqueCount="110">
  <si>
    <t>Day</t>
  </si>
  <si>
    <t>On Ground</t>
  </si>
  <si>
    <t>New Snow</t>
  </si>
  <si>
    <t>2011-2012</t>
  </si>
  <si>
    <t>Monthly:</t>
  </si>
  <si>
    <t xml:space="preserve">2011-2012 Monthly </t>
  </si>
  <si>
    <t>Year 2011-2012 Season</t>
  </si>
  <si>
    <t>November</t>
  </si>
  <si>
    <t>December</t>
  </si>
  <si>
    <t>January</t>
  </si>
  <si>
    <t>February</t>
  </si>
  <si>
    <t>March</t>
  </si>
  <si>
    <t>Snow Index shown in Centimetres</t>
  </si>
  <si>
    <t>Amount in cm.</t>
  </si>
  <si>
    <t>Number Events (days)</t>
  </si>
  <si>
    <t>2012-2013</t>
  </si>
  <si>
    <t>Trace</t>
  </si>
  <si>
    <t xml:space="preserve">2012-2013 Monthly </t>
  </si>
  <si>
    <t>Year 2012-2013 Season</t>
  </si>
  <si>
    <t>2013-2014</t>
  </si>
  <si>
    <t>2011-2012 SEASONAL SNOW FALL IN KOMOKA, ONTARIO, CANADA</t>
  </si>
  <si>
    <t xml:space="preserve">2012-2013 SEASONAL SNOW FALL IN KOMOKA, ONTARIO, CANADA </t>
  </si>
  <si>
    <t>Number of  Events</t>
  </si>
  <si>
    <t>Season Cumulative:</t>
  </si>
  <si>
    <t xml:space="preserve">2013-2014 Monthly </t>
  </si>
  <si>
    <t>Year 2013-2014 Season</t>
  </si>
  <si>
    <t>Days with snow fall</t>
  </si>
  <si>
    <t>Amount of snow in cm.</t>
  </si>
  <si>
    <t>Days on ground =&gt; 1 cm.</t>
  </si>
  <si>
    <t>Days on ground =&gt; 5 cm.</t>
  </si>
  <si>
    <t>Days on ground =&gt; 10 cm</t>
  </si>
  <si>
    <t>Days on ground =&gt; 20 cm</t>
  </si>
  <si>
    <t>Calculated Snow Index</t>
  </si>
  <si>
    <r>
      <rPr>
        <b/>
        <sz val="10"/>
        <color indexed="8"/>
        <rFont val="Calibri"/>
        <family val="2"/>
      </rPr>
      <t>SNOW INDEX</t>
    </r>
    <r>
      <rPr>
        <sz val="10"/>
        <color indexed="8"/>
        <rFont val="Calibri"/>
        <family val="2"/>
      </rPr>
      <t xml:space="preserve"> (sum of daily snow on ground divided by number of days in</t>
    </r>
    <r>
      <rPr>
        <sz val="10"/>
        <color indexed="60"/>
        <rFont val="Calibri"/>
        <family val="2"/>
      </rPr>
      <t xml:space="preserve"> month</t>
    </r>
    <r>
      <rPr>
        <sz val="10"/>
        <color indexed="8"/>
        <rFont val="Calibri"/>
        <family val="2"/>
      </rPr>
      <t xml:space="preserve"> and </t>
    </r>
    <r>
      <rPr>
        <sz val="10"/>
        <color indexed="17"/>
        <rFont val="Calibri"/>
        <family val="2"/>
      </rPr>
      <t>season</t>
    </r>
    <r>
      <rPr>
        <sz val="10"/>
        <color indexed="8"/>
        <rFont val="Calibri"/>
        <family val="2"/>
      </rPr>
      <t>)</t>
    </r>
  </si>
  <si>
    <t>Average snow depth</t>
  </si>
  <si>
    <t>April</t>
  </si>
  <si>
    <t>2014-2015</t>
  </si>
  <si>
    <t>2013-2014 SEASONAL SNOW FALL IN KOMOKA, ONTARIO, CANADA</t>
  </si>
  <si>
    <t xml:space="preserve">2014-2015 Monthly </t>
  </si>
  <si>
    <t>Year 2014-2015 Season</t>
  </si>
  <si>
    <t/>
  </si>
  <si>
    <t>Days snow fall &gt;= 0.2 cm</t>
  </si>
  <si>
    <t>Days snow fall &gt;= 5 cm</t>
  </si>
  <si>
    <t>Days snow fall &gt;= 10 cm</t>
  </si>
  <si>
    <t>Days snow fall &gt;= 25 cm</t>
  </si>
  <si>
    <t>Days snow depth &gt;= 1 cm</t>
  </si>
  <si>
    <t>Days snow depth &gt;= 5 cm</t>
  </si>
  <si>
    <t>Days snow depth &gt;= 10 cm</t>
  </si>
  <si>
    <t>Days snow depth &gt;= 20 cm</t>
  </si>
  <si>
    <t>T</t>
  </si>
  <si>
    <t>Measured or Estimated Each Day at 9:00 am For The Previous 24 Hours (in centimeters)</t>
  </si>
  <si>
    <t>2014-2015 SEASONAL SNOW FALL IN KOMOKA, ONTARIO, CANADA</t>
  </si>
  <si>
    <t>2015-2016</t>
  </si>
  <si>
    <t xml:space="preserve">2015-2016 Monthly </t>
  </si>
  <si>
    <t>Year 2015-2016 Season</t>
  </si>
  <si>
    <r>
      <t xml:space="preserve">Canadian Climate Normals - 30 Year Average 1981 - 2010    </t>
    </r>
    <r>
      <rPr>
        <b/>
        <sz val="8"/>
        <color indexed="56"/>
        <rFont val="Calibri"/>
        <family val="2"/>
      </rPr>
      <t>Source: Environment Canada LONDON INT'L AIRPORT</t>
    </r>
  </si>
  <si>
    <r>
      <t xml:space="preserve">Canadian Climate Normals - 30 Year Average 1971 - 2000    </t>
    </r>
    <r>
      <rPr>
        <b/>
        <sz val="8"/>
        <color indexed="56"/>
        <rFont val="Calibri"/>
        <family val="2"/>
      </rPr>
      <t xml:space="preserve"> Source: Environment Canada LONDON INT'L AIRPORT</t>
    </r>
  </si>
  <si>
    <t>October</t>
  </si>
  <si>
    <r>
      <t xml:space="preserve">2015-2016 SEASONAL SNOW FALL IN KOMOKA, ONTARIO, CANADA </t>
    </r>
    <r>
      <rPr>
        <b/>
        <sz val="10"/>
        <color indexed="8"/>
        <rFont val="Calibri"/>
        <family val="2"/>
      </rPr>
      <t xml:space="preserve"> -  To current, 2016</t>
    </r>
  </si>
  <si>
    <t>2016-2017</t>
  </si>
  <si>
    <r>
      <t xml:space="preserve">2016-2017 SEASONAL SNOW FALL IN KOMOKA, ONTARIO, CANADA </t>
    </r>
    <r>
      <rPr>
        <b/>
        <sz val="10"/>
        <color indexed="8"/>
        <rFont val="Calibri"/>
        <family val="2"/>
      </rPr>
      <t xml:space="preserve"> -  To current, 2016-2017</t>
    </r>
  </si>
  <si>
    <t xml:space="preserve">2016-2017 Monthly </t>
  </si>
  <si>
    <t>Year 2016-2017 Season</t>
  </si>
  <si>
    <t>Year's Total snow fall</t>
  </si>
  <si>
    <t>Events #:</t>
  </si>
  <si>
    <t>Amount</t>
  </si>
  <si>
    <t>Measured or Estimated Each Day at about 9:00 am For The Previous 24 Hours (in centimeters)</t>
  </si>
  <si>
    <r>
      <t xml:space="preserve">2017-2018 SEASONAL SNOW FALL IN KOMOKA, ONTARIO, CANADA </t>
    </r>
    <r>
      <rPr>
        <b/>
        <sz val="10"/>
        <color indexed="8"/>
        <rFont val="Calibri"/>
        <family val="2"/>
      </rPr>
      <t xml:space="preserve"> -  To current, 2017-2018</t>
    </r>
  </si>
  <si>
    <t>2017-2018</t>
  </si>
  <si>
    <t xml:space="preserve">2017-2018 Monthly </t>
  </si>
  <si>
    <t>Year 2017-2018 Season</t>
  </si>
  <si>
    <t>Measured or Estimated Each Day at about 9:00 am For The Previous 24 Hours (in centimeters) for upload to CoCoRaHS</t>
  </si>
  <si>
    <r>
      <t xml:space="preserve">2018-2019 SEASONAL SNOW FALL IN KOMOKA, ONTARIO, CANADA </t>
    </r>
    <r>
      <rPr>
        <b/>
        <sz val="10"/>
        <color indexed="8"/>
        <rFont val="Calibri"/>
        <family val="2"/>
      </rPr>
      <t xml:space="preserve"> -  To current, 2018-2019</t>
    </r>
  </si>
  <si>
    <t xml:space="preserve">2018-2019 Monthly </t>
  </si>
  <si>
    <t>Year 2018-2019 Season</t>
  </si>
  <si>
    <t>2018-2019</t>
  </si>
  <si>
    <t>2019-2020</t>
  </si>
  <si>
    <t xml:space="preserve">2019-2020 Monthly </t>
  </si>
  <si>
    <t>Year 2019-2020 Season</t>
  </si>
  <si>
    <r>
      <t xml:space="preserve">2019-2020 SEASONAL SNOW FALL IN KOMOKA, ONTARIO, CANADA </t>
    </r>
    <r>
      <rPr>
        <b/>
        <sz val="10"/>
        <color indexed="8"/>
        <rFont val="Calibri"/>
        <family val="2"/>
      </rPr>
      <t xml:space="preserve"> -  To current, 2019-2020</t>
    </r>
  </si>
  <si>
    <t>NA</t>
  </si>
  <si>
    <r>
      <t xml:space="preserve">2020-2021 SEASONAL SNOW FALL IN KOMOKA, ONTARIO, CANADA </t>
    </r>
    <r>
      <rPr>
        <b/>
        <sz val="10"/>
        <color indexed="8"/>
        <rFont val="Calibri"/>
        <family val="2"/>
      </rPr>
      <t xml:space="preserve"> -  To current, 2020-2021</t>
    </r>
  </si>
  <si>
    <t>2020-2021</t>
  </si>
  <si>
    <t xml:space="preserve">2020-2021 Monthly </t>
  </si>
  <si>
    <t>Year 2020-2021 Season</t>
  </si>
  <si>
    <r>
      <t xml:space="preserve">2021-2022 SEASONAL SNOW FALL IN KOMOKA, ONTARIO, CANADA </t>
    </r>
    <r>
      <rPr>
        <b/>
        <sz val="10"/>
        <color indexed="8"/>
        <rFont val="Calibri"/>
        <family val="2"/>
      </rPr>
      <t xml:space="preserve"> -  To current, 2021-2022</t>
    </r>
  </si>
  <si>
    <t>2021-2022</t>
  </si>
  <si>
    <t xml:space="preserve">2021-2022 Monthly </t>
  </si>
  <si>
    <t>Year 2021-2022 Season</t>
  </si>
  <si>
    <t xml:space="preserve">Measured or Estimated Each Day at about 8:00 am For The Previous 24 Hours (in centimeters) for upload to CoCoRaHS </t>
  </si>
  <si>
    <t xml:space="preserve">CoCoRaHS site:  </t>
  </si>
  <si>
    <t>https://maps.cocorahs.org/?maptype=precip&amp;datetype=daily&amp;date=1%2F19%2F2022&amp;center=42.96,-81.4380555</t>
  </si>
  <si>
    <r>
      <t xml:space="preserve">2022-2023 SEASONAL SNOW FALL IN KOMOKA, ONTARIO, CANADA </t>
    </r>
    <r>
      <rPr>
        <b/>
        <sz val="10"/>
        <color indexed="8"/>
        <rFont val="Calibri"/>
        <family val="2"/>
      </rPr>
      <t xml:space="preserve"> -  To current, 2022-2023</t>
    </r>
  </si>
  <si>
    <t>2022-2023</t>
  </si>
  <si>
    <t xml:space="preserve">2022-2023 Monthly </t>
  </si>
  <si>
    <t>Year 2022-2023 Season</t>
  </si>
  <si>
    <t>#Event</t>
  </si>
  <si>
    <t>#Days</t>
  </si>
  <si>
    <t>Cm</t>
  </si>
  <si>
    <t>Season Snow Total</t>
  </si>
  <si>
    <r>
      <t xml:space="preserve">2023-2024 SEASONAL SNOW FALL IN KOMOKA, ONTARIO, CANADA </t>
    </r>
    <r>
      <rPr>
        <b/>
        <sz val="10"/>
        <color indexed="8"/>
        <rFont val="Calibri"/>
        <family val="2"/>
      </rPr>
      <t xml:space="preserve"> -  To current, 2023-2024</t>
    </r>
  </si>
  <si>
    <t>2023-2024</t>
  </si>
  <si>
    <t xml:space="preserve">2023-2024 Monthly </t>
  </si>
  <si>
    <t>Year 2023-2024 Season</t>
  </si>
  <si>
    <r>
      <t xml:space="preserve">Canadian Climate Normals - 30 Year Average 1991 - 2020    </t>
    </r>
    <r>
      <rPr>
        <b/>
        <sz val="8"/>
        <color indexed="56"/>
        <rFont val="Calibri"/>
        <family val="2"/>
      </rPr>
      <t>Source: Environment Canada LONDON INT'L AIRPORT</t>
    </r>
    <r>
      <rPr>
        <b/>
        <sz val="10"/>
        <color theme="3"/>
        <rFont val="Calibri"/>
        <family val="2"/>
        <scheme val="minor"/>
      </rPr>
      <t xml:space="preserve"> - TO BE ADDED WHEN AVAILABLE</t>
    </r>
  </si>
  <si>
    <t>Average</t>
  </si>
  <si>
    <t>2024-2025</t>
  </si>
  <si>
    <t xml:space="preserve">2024-2025 Monthly </t>
  </si>
  <si>
    <t>Year 2024-2025 Season</t>
  </si>
  <si>
    <r>
      <t xml:space="preserve">2024-2025 SEASONAL SNOW FALL IN KOMOKA, ONTARIO, CANADA </t>
    </r>
    <r>
      <rPr>
        <b/>
        <sz val="10"/>
        <color indexed="8"/>
        <rFont val="Calibri"/>
        <family val="2"/>
      </rPr>
      <t xml:space="preserve"> -  To current date, 2024-2025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</si>
</sst>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60"/>
      <name val="Calibri"/>
      <family val="2"/>
    </font>
    <font>
      <sz val="10"/>
      <color indexed="17"/>
      <name val="Calibri"/>
      <family val="2"/>
    </font>
    <font>
      <b/>
      <sz val="8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rgb="FF2F813D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1" xfId="0" applyFont="1" applyBorder="1"/>
    <xf numFmtId="0" fontId="12" fillId="2" borderId="11" xfId="0" applyFont="1" applyFill="1" applyBorder="1"/>
    <xf numFmtId="164" fontId="13" fillId="2" borderId="2" xfId="1" applyNumberFormat="1" applyFont="1" applyFill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165" fontId="13" fillId="2" borderId="1" xfId="1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13" fillId="0" borderId="1" xfId="1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3" fillId="0" borderId="5" xfId="1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12" fillId="0" borderId="4" xfId="0" applyFont="1" applyBorder="1"/>
    <xf numFmtId="2" fontId="13" fillId="0" borderId="6" xfId="1" applyNumberFormat="1" applyFont="1" applyBorder="1" applyAlignment="1">
      <alignment horizontal="center"/>
    </xf>
    <xf numFmtId="2" fontId="13" fillId="0" borderId="6" xfId="1" applyNumberFormat="1" applyFont="1" applyBorder="1" applyAlignment="1"/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14" fillId="0" borderId="1" xfId="0" applyFont="1" applyBorder="1"/>
    <xf numFmtId="0" fontId="14" fillId="0" borderId="0" xfId="0" applyFont="1"/>
    <xf numFmtId="2" fontId="14" fillId="0" borderId="0" xfId="1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2" xfId="1" applyNumberFormat="1" applyFont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15" fillId="0" borderId="10" xfId="0" applyFont="1" applyBorder="1" applyAlignment="1">
      <alignment horizontal="center"/>
    </xf>
    <xf numFmtId="0" fontId="16" fillId="2" borderId="11" xfId="0" applyFont="1" applyFill="1" applyBorder="1"/>
    <xf numFmtId="0" fontId="16" fillId="0" borderId="11" xfId="0" applyFont="1" applyBorder="1"/>
    <xf numFmtId="0" fontId="16" fillId="2" borderId="4" xfId="0" applyFont="1" applyFill="1" applyBorder="1"/>
    <xf numFmtId="165" fontId="7" fillId="3" borderId="2" xfId="0" applyNumberFormat="1" applyFont="1" applyFill="1" applyBorder="1" applyAlignment="1">
      <alignment horizontal="center"/>
    </xf>
    <xf numFmtId="0" fontId="16" fillId="3" borderId="11" xfId="0" applyFont="1" applyFill="1" applyBorder="1"/>
    <xf numFmtId="165" fontId="7" fillId="3" borderId="1" xfId="0" applyNumberFormat="1" applyFont="1" applyFill="1" applyBorder="1" applyAlignment="1">
      <alignment horizontal="center"/>
    </xf>
    <xf numFmtId="165" fontId="13" fillId="2" borderId="2" xfId="1" applyNumberFormat="1" applyFont="1" applyFill="1" applyBorder="1" applyAlignment="1">
      <alignment horizontal="center"/>
    </xf>
    <xf numFmtId="165" fontId="13" fillId="0" borderId="2" xfId="1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/>
    </xf>
    <xf numFmtId="165" fontId="11" fillId="0" borderId="1" xfId="0" quotePrefix="1" applyNumberFormat="1" applyFont="1" applyBorder="1" applyAlignment="1">
      <alignment horizontal="center"/>
    </xf>
    <xf numFmtId="165" fontId="11" fillId="3" borderId="1" xfId="0" quotePrefix="1" applyNumberFormat="1" applyFont="1" applyFill="1" applyBorder="1" applyAlignment="1">
      <alignment horizontal="center"/>
    </xf>
    <xf numFmtId="165" fontId="11" fillId="2" borderId="5" xfId="0" quotePrefix="1" applyNumberFormat="1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/>
    </xf>
    <xf numFmtId="165" fontId="11" fillId="2" borderId="5" xfId="1" applyNumberFormat="1" applyFont="1" applyFill="1" applyBorder="1" applyAlignment="1">
      <alignment horizontal="center"/>
    </xf>
    <xf numFmtId="165" fontId="11" fillId="2" borderId="5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7" xfId="1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7" fillId="0" borderId="0" xfId="0" quotePrefix="1" applyFont="1"/>
    <xf numFmtId="0" fontId="7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7" fillId="0" borderId="5" xfId="0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165" fontId="8" fillId="0" borderId="5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65" fontId="19" fillId="6" borderId="5" xfId="0" applyNumberFormat="1" applyFont="1" applyFill="1" applyBorder="1" applyAlignment="1">
      <alignment horizontal="center"/>
    </xf>
    <xf numFmtId="165" fontId="19" fillId="6" borderId="7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7" fillId="6" borderId="2" xfId="0" applyNumberFormat="1" applyFont="1" applyFill="1" applyBorder="1" applyAlignment="1">
      <alignment horizontal="center"/>
    </xf>
    <xf numFmtId="165" fontId="7" fillId="6" borderId="5" xfId="0" applyNumberFormat="1" applyFont="1" applyFill="1" applyBorder="1" applyAlignment="1">
      <alignment horizontal="center"/>
    </xf>
    <xf numFmtId="165" fontId="7" fillId="6" borderId="7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165" fontId="7" fillId="0" borderId="0" xfId="0" applyNumberFormat="1" applyFont="1"/>
    <xf numFmtId="165" fontId="7" fillId="5" borderId="0" xfId="0" applyNumberFormat="1" applyFont="1" applyFill="1"/>
    <xf numFmtId="1" fontId="7" fillId="5" borderId="0" xfId="0" applyNumberFormat="1" applyFont="1" applyFill="1"/>
    <xf numFmtId="1" fontId="7" fillId="5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7" fillId="5" borderId="0" xfId="0" applyNumberFormat="1" applyFont="1" applyFill="1" applyAlignment="1">
      <alignment horizontal="right"/>
    </xf>
    <xf numFmtId="165" fontId="20" fillId="2" borderId="1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8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954"/>
  <sheetViews>
    <sheetView tabSelected="1" zoomScale="110" zoomScaleNormal="110" workbookViewId="0">
      <pane ySplit="1740" topLeftCell="A7" activePane="bottomLeft"/>
      <selection activeCell="S1" sqref="S1:AU1048576"/>
      <selection pane="bottomLeft" activeCell="F21" sqref="F21"/>
    </sheetView>
  </sheetViews>
  <sheetFormatPr defaultRowHeight="12.75" x14ac:dyDescent="0.2"/>
  <cols>
    <col min="1" max="1" width="19.7109375" style="2" customWidth="1"/>
    <col min="2" max="14" width="7.7109375" style="1" customWidth="1"/>
    <col min="15" max="15" width="8" style="1" customWidth="1"/>
    <col min="16" max="16" width="6" style="1" customWidth="1"/>
    <col min="17" max="17" width="4.28515625" style="1" customWidth="1"/>
    <col min="18" max="18" width="4.85546875" style="1" customWidth="1"/>
    <col min="19" max="16384" width="9.140625" style="1"/>
  </cols>
  <sheetData>
    <row r="2" spans="1:18" x14ac:dyDescent="0.2">
      <c r="A2" s="116" t="s">
        <v>109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17"/>
      <c r="P2" s="129" t="s">
        <v>99</v>
      </c>
      <c r="Q2" s="129"/>
      <c r="R2" s="129"/>
    </row>
    <row r="3" spans="1:18" x14ac:dyDescent="0.2">
      <c r="A3" s="124" t="s">
        <v>89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93" t="s">
        <v>96</v>
      </c>
      <c r="Q3" s="93" t="s">
        <v>98</v>
      </c>
      <c r="R3" s="93" t="s">
        <v>97</v>
      </c>
    </row>
    <row r="4" spans="1:18" x14ac:dyDescent="0.2">
      <c r="A4" s="24" t="s">
        <v>106</v>
      </c>
      <c r="B4" s="127" t="s">
        <v>57</v>
      </c>
      <c r="C4" s="128"/>
      <c r="D4" s="127" t="s">
        <v>7</v>
      </c>
      <c r="E4" s="128"/>
      <c r="F4" s="127" t="s">
        <v>8</v>
      </c>
      <c r="G4" s="128"/>
      <c r="H4" s="127" t="s">
        <v>9</v>
      </c>
      <c r="I4" s="128"/>
      <c r="J4" s="127" t="s">
        <v>10</v>
      </c>
      <c r="K4" s="128"/>
      <c r="L4" s="127" t="s">
        <v>11</v>
      </c>
      <c r="M4" s="128"/>
      <c r="N4" s="127" t="s">
        <v>35</v>
      </c>
      <c r="O4" s="128"/>
    </row>
    <row r="5" spans="1:18" x14ac:dyDescent="0.2">
      <c r="A5" s="25" t="s">
        <v>0</v>
      </c>
      <c r="B5" s="7" t="s">
        <v>2</v>
      </c>
      <c r="C5" s="11" t="s">
        <v>1</v>
      </c>
      <c r="D5" s="7" t="s">
        <v>2</v>
      </c>
      <c r="E5" s="11" t="s">
        <v>1</v>
      </c>
      <c r="F5" s="7" t="s">
        <v>2</v>
      </c>
      <c r="G5" s="11" t="s">
        <v>1</v>
      </c>
      <c r="H5" s="7" t="s">
        <v>2</v>
      </c>
      <c r="I5" s="11" t="s">
        <v>1</v>
      </c>
      <c r="J5" s="7" t="s">
        <v>2</v>
      </c>
      <c r="K5" s="11" t="s">
        <v>1</v>
      </c>
      <c r="L5" s="7" t="s">
        <v>2</v>
      </c>
      <c r="M5" s="11" t="s">
        <v>1</v>
      </c>
      <c r="N5" s="7" t="s">
        <v>2</v>
      </c>
      <c r="O5" s="11" t="s">
        <v>1</v>
      </c>
    </row>
    <row r="6" spans="1:18" x14ac:dyDescent="0.2">
      <c r="A6" s="26">
        <v>1</v>
      </c>
      <c r="B6" s="34"/>
      <c r="C6" s="32"/>
      <c r="D6" s="34"/>
      <c r="E6" s="32"/>
      <c r="F6" s="34">
        <v>0.8</v>
      </c>
      <c r="G6" s="32">
        <v>1</v>
      </c>
      <c r="H6" s="34"/>
      <c r="I6" s="32"/>
      <c r="J6" s="34"/>
      <c r="K6" s="32"/>
      <c r="L6" s="34"/>
      <c r="M6" s="32"/>
      <c r="N6" s="34"/>
      <c r="O6" s="32"/>
    </row>
    <row r="7" spans="1:18" x14ac:dyDescent="0.2">
      <c r="A7" s="25">
        <v>2</v>
      </c>
      <c r="B7" s="37"/>
      <c r="C7" s="64"/>
      <c r="D7" s="37"/>
      <c r="E7" s="64"/>
      <c r="F7" s="37">
        <v>1</v>
      </c>
      <c r="G7" s="35">
        <v>2</v>
      </c>
      <c r="H7" s="37"/>
      <c r="I7" s="35"/>
      <c r="J7" s="37"/>
      <c r="K7" s="35"/>
      <c r="L7" s="37"/>
      <c r="M7" s="35"/>
      <c r="N7" s="37"/>
      <c r="O7" s="35"/>
    </row>
    <row r="8" spans="1:18" x14ac:dyDescent="0.2">
      <c r="A8" s="26">
        <v>3</v>
      </c>
      <c r="B8" s="34"/>
      <c r="C8" s="32"/>
      <c r="D8" s="34"/>
      <c r="E8" s="32"/>
      <c r="F8" s="34">
        <v>2.5</v>
      </c>
      <c r="G8" s="32">
        <v>2.5</v>
      </c>
      <c r="H8" s="34"/>
      <c r="I8" s="32"/>
      <c r="J8" s="34"/>
      <c r="K8" s="32"/>
      <c r="L8" s="34"/>
      <c r="M8" s="32"/>
      <c r="N8" s="34"/>
      <c r="O8" s="32"/>
    </row>
    <row r="9" spans="1:18" x14ac:dyDescent="0.2">
      <c r="A9" s="25">
        <v>4</v>
      </c>
      <c r="B9" s="37"/>
      <c r="C9" s="35"/>
      <c r="D9" s="37"/>
      <c r="E9" s="35"/>
      <c r="F9" s="37"/>
      <c r="G9" s="35">
        <v>0.2</v>
      </c>
      <c r="H9" s="37"/>
      <c r="I9" s="35"/>
      <c r="J9" s="37"/>
      <c r="K9" s="35"/>
      <c r="L9" s="37"/>
      <c r="M9" s="35"/>
      <c r="N9" s="37"/>
      <c r="O9" s="35"/>
    </row>
    <row r="10" spans="1:18" x14ac:dyDescent="0.2">
      <c r="A10" s="26">
        <v>5</v>
      </c>
      <c r="B10" s="34"/>
      <c r="C10" s="32"/>
      <c r="D10" s="34"/>
      <c r="E10" s="32"/>
      <c r="F10" s="34">
        <v>11</v>
      </c>
      <c r="G10" s="32">
        <v>11</v>
      </c>
      <c r="H10" s="34"/>
      <c r="I10" s="32"/>
      <c r="J10" s="34"/>
      <c r="K10" s="32"/>
      <c r="L10" s="34"/>
      <c r="M10" s="32"/>
      <c r="N10" s="34"/>
      <c r="O10" s="32"/>
    </row>
    <row r="11" spans="1:18" x14ac:dyDescent="0.2">
      <c r="A11" s="25">
        <v>6</v>
      </c>
      <c r="B11" s="37"/>
      <c r="C11" s="35"/>
      <c r="D11" s="37"/>
      <c r="E11" s="35"/>
      <c r="F11" s="37">
        <v>19</v>
      </c>
      <c r="G11" s="35">
        <v>30</v>
      </c>
      <c r="H11" s="37"/>
      <c r="I11" s="35"/>
      <c r="J11" s="37"/>
      <c r="K11" s="35"/>
      <c r="L11" s="37"/>
      <c r="M11" s="35"/>
      <c r="N11" s="37"/>
      <c r="O11" s="35"/>
    </row>
    <row r="12" spans="1:18" x14ac:dyDescent="0.2">
      <c r="A12" s="26">
        <v>7</v>
      </c>
      <c r="B12" s="34"/>
      <c r="C12" s="32"/>
      <c r="D12" s="34"/>
      <c r="E12" s="32"/>
      <c r="F12" s="34"/>
      <c r="G12" s="32">
        <v>21</v>
      </c>
      <c r="H12" s="34"/>
      <c r="I12" s="32"/>
      <c r="J12" s="34"/>
      <c r="K12" s="32"/>
      <c r="L12" s="34"/>
      <c r="M12" s="32"/>
      <c r="N12" s="34"/>
      <c r="O12" s="32"/>
    </row>
    <row r="13" spans="1:18" x14ac:dyDescent="0.2">
      <c r="A13" s="25">
        <v>8</v>
      </c>
      <c r="B13" s="37"/>
      <c r="C13" s="35"/>
      <c r="D13" s="37"/>
      <c r="E13" s="35"/>
      <c r="F13" s="37">
        <v>4</v>
      </c>
      <c r="G13" s="35">
        <v>19</v>
      </c>
      <c r="H13" s="37"/>
      <c r="I13" s="35"/>
      <c r="J13" s="37"/>
      <c r="K13" s="35"/>
      <c r="L13" s="37"/>
      <c r="M13" s="35"/>
      <c r="N13" s="37"/>
      <c r="O13" s="35"/>
    </row>
    <row r="14" spans="1:18" x14ac:dyDescent="0.2">
      <c r="A14" s="26">
        <v>9</v>
      </c>
      <c r="B14" s="34"/>
      <c r="C14" s="32"/>
      <c r="D14" s="34"/>
      <c r="E14" s="32"/>
      <c r="F14" s="34"/>
      <c r="G14" s="32">
        <v>5</v>
      </c>
      <c r="H14" s="34"/>
      <c r="I14" s="32"/>
      <c r="J14" s="34"/>
      <c r="K14" s="32"/>
      <c r="L14" s="34"/>
      <c r="M14" s="32"/>
      <c r="N14" s="34"/>
      <c r="O14" s="32"/>
    </row>
    <row r="15" spans="1:18" x14ac:dyDescent="0.2">
      <c r="A15" s="25">
        <v>10</v>
      </c>
      <c r="B15" s="37"/>
      <c r="C15" s="35"/>
      <c r="D15" s="37"/>
      <c r="E15" s="35"/>
      <c r="F15" s="37"/>
      <c r="G15" s="35">
        <v>1</v>
      </c>
      <c r="H15" s="37"/>
      <c r="I15" s="35"/>
      <c r="J15" s="37"/>
      <c r="K15" s="35"/>
      <c r="L15" s="37"/>
      <c r="M15" s="35"/>
      <c r="N15" s="37"/>
      <c r="O15" s="35"/>
    </row>
    <row r="16" spans="1:18" x14ac:dyDescent="0.2">
      <c r="A16" s="26">
        <v>11</v>
      </c>
      <c r="B16" s="34"/>
      <c r="C16" s="32"/>
      <c r="D16" s="34"/>
      <c r="E16" s="32"/>
      <c r="F16" s="34"/>
      <c r="G16" s="32"/>
      <c r="H16" s="34"/>
      <c r="I16" s="32"/>
      <c r="J16" s="34"/>
      <c r="K16" s="32"/>
      <c r="L16" s="34"/>
      <c r="M16" s="32"/>
      <c r="N16" s="34"/>
      <c r="O16" s="32"/>
    </row>
    <row r="17" spans="1:15" x14ac:dyDescent="0.2">
      <c r="A17" s="25">
        <v>12</v>
      </c>
      <c r="B17" s="37"/>
      <c r="C17" s="35"/>
      <c r="D17" s="37"/>
      <c r="E17" s="35"/>
      <c r="F17" s="37"/>
      <c r="G17" s="35"/>
      <c r="H17" s="37"/>
      <c r="I17" s="35"/>
      <c r="J17" s="37"/>
      <c r="K17" s="35"/>
      <c r="L17" s="37"/>
      <c r="M17" s="35"/>
      <c r="N17" s="37"/>
      <c r="O17" s="35"/>
    </row>
    <row r="18" spans="1:15" x14ac:dyDescent="0.2">
      <c r="A18" s="26">
        <v>13</v>
      </c>
      <c r="B18" s="34"/>
      <c r="C18" s="32"/>
      <c r="D18" s="34"/>
      <c r="E18" s="32"/>
      <c r="F18" s="34"/>
      <c r="G18" s="32"/>
      <c r="H18" s="34"/>
      <c r="I18" s="32"/>
      <c r="J18" s="34"/>
      <c r="K18" s="32"/>
      <c r="L18" s="34"/>
      <c r="M18" s="32"/>
      <c r="N18" s="34"/>
      <c r="O18" s="32"/>
    </row>
    <row r="19" spans="1:15" x14ac:dyDescent="0.2">
      <c r="A19" s="25">
        <v>14</v>
      </c>
      <c r="B19" s="37"/>
      <c r="C19" s="35"/>
      <c r="D19" s="37"/>
      <c r="E19" s="35"/>
      <c r="F19" s="37"/>
      <c r="G19" s="35"/>
      <c r="H19" s="37"/>
      <c r="I19" s="35"/>
      <c r="J19" s="37"/>
      <c r="K19" s="35"/>
      <c r="L19" s="37"/>
      <c r="M19" s="35"/>
      <c r="N19" s="37"/>
      <c r="O19" s="35"/>
    </row>
    <row r="20" spans="1:15" x14ac:dyDescent="0.2">
      <c r="A20" s="26">
        <v>15</v>
      </c>
      <c r="B20" s="34"/>
      <c r="C20" s="32"/>
      <c r="D20" s="34"/>
      <c r="E20" s="32"/>
      <c r="F20" s="34"/>
      <c r="G20" s="32"/>
      <c r="H20" s="34"/>
      <c r="I20" s="32"/>
      <c r="J20" s="34"/>
      <c r="K20" s="32"/>
      <c r="L20" s="34"/>
      <c r="M20" s="32"/>
      <c r="N20" s="34"/>
      <c r="O20" s="32"/>
    </row>
    <row r="21" spans="1:15" x14ac:dyDescent="0.2">
      <c r="A21" s="25">
        <v>16</v>
      </c>
      <c r="B21" s="37"/>
      <c r="C21" s="35"/>
      <c r="D21" s="37"/>
      <c r="E21" s="35"/>
      <c r="F21" s="37"/>
      <c r="G21" s="35"/>
      <c r="H21" s="37"/>
      <c r="I21" s="35"/>
      <c r="J21" s="37"/>
      <c r="K21" s="35"/>
      <c r="L21" s="37"/>
      <c r="M21" s="35"/>
      <c r="N21" s="37"/>
      <c r="O21" s="35"/>
    </row>
    <row r="22" spans="1:15" x14ac:dyDescent="0.2">
      <c r="A22" s="26">
        <v>17</v>
      </c>
      <c r="B22" s="34"/>
      <c r="C22" s="32"/>
      <c r="D22" s="34"/>
      <c r="E22" s="32"/>
      <c r="F22" s="34"/>
      <c r="G22" s="32"/>
      <c r="H22" s="34"/>
      <c r="I22" s="32"/>
      <c r="J22" s="34"/>
      <c r="K22" s="32"/>
      <c r="L22" s="34"/>
      <c r="M22" s="32"/>
      <c r="N22" s="34"/>
      <c r="O22" s="32"/>
    </row>
    <row r="23" spans="1:15" x14ac:dyDescent="0.2">
      <c r="A23" s="25">
        <v>18</v>
      </c>
      <c r="B23" s="37"/>
      <c r="C23" s="35"/>
      <c r="D23" s="37"/>
      <c r="E23" s="35"/>
      <c r="F23" s="37"/>
      <c r="G23" s="35"/>
      <c r="H23" s="37"/>
      <c r="I23" s="35"/>
      <c r="J23" s="37"/>
      <c r="K23" s="35"/>
      <c r="L23" s="37"/>
      <c r="M23" s="35"/>
      <c r="N23" s="37"/>
      <c r="O23" s="35"/>
    </row>
    <row r="24" spans="1:15" x14ac:dyDescent="0.2">
      <c r="A24" s="26">
        <v>19</v>
      </c>
      <c r="B24" s="34"/>
      <c r="C24" s="32"/>
      <c r="D24" s="34"/>
      <c r="E24" s="32"/>
      <c r="F24" s="34"/>
      <c r="G24" s="32"/>
      <c r="H24" s="34"/>
      <c r="I24" s="32"/>
      <c r="J24" s="34"/>
      <c r="K24" s="32"/>
      <c r="L24" s="34"/>
      <c r="M24" s="32"/>
      <c r="N24" s="34"/>
      <c r="O24" s="32"/>
    </row>
    <row r="25" spans="1:15" x14ac:dyDescent="0.2">
      <c r="A25" s="25">
        <v>20</v>
      </c>
      <c r="B25" s="37"/>
      <c r="C25" s="35"/>
      <c r="D25" s="37"/>
      <c r="E25" s="35"/>
      <c r="F25" s="37"/>
      <c r="G25" s="35"/>
      <c r="H25" s="37"/>
      <c r="I25" s="35"/>
      <c r="J25" s="37"/>
      <c r="K25" s="35"/>
      <c r="L25" s="37"/>
      <c r="M25" s="35"/>
      <c r="N25" s="37"/>
      <c r="O25" s="35"/>
    </row>
    <row r="26" spans="1:15" x14ac:dyDescent="0.2">
      <c r="A26" s="26">
        <v>21</v>
      </c>
      <c r="B26" s="34"/>
      <c r="C26" s="32"/>
      <c r="D26" s="34"/>
      <c r="E26" s="32"/>
      <c r="F26" s="34"/>
      <c r="G26" s="32"/>
      <c r="H26" s="34"/>
      <c r="I26" s="32"/>
      <c r="J26" s="34"/>
      <c r="K26" s="32"/>
      <c r="L26" s="34"/>
      <c r="M26" s="32"/>
      <c r="N26" s="34"/>
      <c r="O26" s="32"/>
    </row>
    <row r="27" spans="1:15" x14ac:dyDescent="0.2">
      <c r="A27" s="25">
        <v>22</v>
      </c>
      <c r="B27" s="37"/>
      <c r="C27" s="35"/>
      <c r="D27" s="37"/>
      <c r="E27" s="35"/>
      <c r="F27" s="37"/>
      <c r="G27" s="35"/>
      <c r="H27" s="37"/>
      <c r="I27" s="35"/>
      <c r="J27" s="37"/>
      <c r="K27" s="35"/>
      <c r="L27" s="37"/>
      <c r="M27" s="35"/>
      <c r="N27" s="37"/>
      <c r="O27" s="35"/>
    </row>
    <row r="28" spans="1:15" x14ac:dyDescent="0.2">
      <c r="A28" s="26">
        <v>23</v>
      </c>
      <c r="B28" s="84"/>
      <c r="C28" s="32"/>
      <c r="D28" s="84"/>
      <c r="E28" s="32"/>
      <c r="F28" s="34"/>
      <c r="G28" s="32"/>
      <c r="H28" s="34"/>
      <c r="I28" s="32"/>
      <c r="J28" s="34"/>
      <c r="K28" s="32"/>
      <c r="L28" s="34"/>
      <c r="M28" s="32"/>
      <c r="N28" s="34"/>
      <c r="O28" s="32"/>
    </row>
    <row r="29" spans="1:15" x14ac:dyDescent="0.2">
      <c r="A29" s="25">
        <v>24</v>
      </c>
      <c r="B29" s="37"/>
      <c r="C29" s="35"/>
      <c r="D29" s="37"/>
      <c r="E29" s="35"/>
      <c r="F29" s="37"/>
      <c r="G29" s="35"/>
      <c r="H29" s="37"/>
      <c r="I29" s="35"/>
      <c r="J29" s="37"/>
      <c r="K29" s="35"/>
      <c r="L29" s="37"/>
      <c r="M29" s="35"/>
      <c r="N29" s="37"/>
      <c r="O29" s="35"/>
    </row>
    <row r="30" spans="1:15" x14ac:dyDescent="0.2">
      <c r="A30" s="26">
        <v>25</v>
      </c>
      <c r="B30" s="34"/>
      <c r="C30" s="32"/>
      <c r="D30" s="34"/>
      <c r="E30" s="32"/>
      <c r="F30" s="34"/>
      <c r="G30" s="32"/>
      <c r="H30" s="34"/>
      <c r="I30" s="32"/>
      <c r="J30" s="34"/>
      <c r="K30" s="32"/>
      <c r="L30" s="34"/>
      <c r="M30" s="32"/>
      <c r="N30" s="34"/>
      <c r="O30" s="32"/>
    </row>
    <row r="31" spans="1:15" x14ac:dyDescent="0.2">
      <c r="A31" s="25">
        <v>26</v>
      </c>
      <c r="B31" s="37"/>
      <c r="C31" s="35"/>
      <c r="D31" s="37"/>
      <c r="E31" s="35"/>
      <c r="F31" s="37"/>
      <c r="G31" s="35"/>
      <c r="H31" s="37"/>
      <c r="I31" s="35"/>
      <c r="J31" s="37"/>
      <c r="K31" s="35"/>
      <c r="L31" s="37"/>
      <c r="M31" s="35"/>
      <c r="N31" s="37"/>
      <c r="O31" s="35"/>
    </row>
    <row r="32" spans="1:15" x14ac:dyDescent="0.2">
      <c r="A32" s="26">
        <v>27</v>
      </c>
      <c r="B32" s="34"/>
      <c r="C32" s="32"/>
      <c r="D32" s="34"/>
      <c r="E32" s="32"/>
      <c r="F32" s="34"/>
      <c r="G32" s="32"/>
      <c r="H32" s="34"/>
      <c r="I32" s="32"/>
      <c r="J32" s="34"/>
      <c r="K32" s="32"/>
      <c r="L32" s="34"/>
      <c r="M32" s="32"/>
      <c r="N32" s="34"/>
      <c r="O32" s="32"/>
    </row>
    <row r="33" spans="1:18" x14ac:dyDescent="0.2">
      <c r="A33" s="25">
        <v>28</v>
      </c>
      <c r="B33" s="37"/>
      <c r="C33" s="35"/>
      <c r="D33" s="37"/>
      <c r="E33" s="35"/>
      <c r="F33" s="37"/>
      <c r="G33" s="35"/>
      <c r="H33" s="37"/>
      <c r="I33" s="35"/>
      <c r="J33" s="37"/>
      <c r="K33" s="35"/>
      <c r="L33" s="37"/>
      <c r="M33" s="35"/>
      <c r="N33" s="37"/>
      <c r="O33" s="35"/>
    </row>
    <row r="34" spans="1:18" x14ac:dyDescent="0.2">
      <c r="A34" s="26">
        <v>29</v>
      </c>
      <c r="B34" s="34"/>
      <c r="C34" s="32"/>
      <c r="D34" s="34">
        <v>0.1</v>
      </c>
      <c r="E34" s="32">
        <v>0.1</v>
      </c>
      <c r="F34" s="34"/>
      <c r="G34" s="32"/>
      <c r="H34" s="34"/>
      <c r="I34" s="32"/>
      <c r="J34" s="34"/>
      <c r="K34" s="32"/>
      <c r="L34" s="34"/>
      <c r="M34" s="32"/>
      <c r="N34" s="34"/>
      <c r="O34" s="32"/>
    </row>
    <row r="35" spans="1:18" x14ac:dyDescent="0.2">
      <c r="A35" s="25">
        <v>30</v>
      </c>
      <c r="B35" s="37"/>
      <c r="C35" s="35"/>
      <c r="D35" s="37">
        <v>0.2</v>
      </c>
      <c r="E35" s="35">
        <v>0.2</v>
      </c>
      <c r="F35" s="37"/>
      <c r="G35" s="35"/>
      <c r="H35" s="37"/>
      <c r="I35" s="35"/>
      <c r="J35" s="103"/>
      <c r="K35" s="104"/>
      <c r="L35" s="37"/>
      <c r="M35" s="35"/>
      <c r="N35" s="37"/>
      <c r="O35" s="35"/>
    </row>
    <row r="36" spans="1:18" x14ac:dyDescent="0.2">
      <c r="A36" s="26">
        <v>31</v>
      </c>
      <c r="B36" s="85"/>
      <c r="C36" s="86"/>
      <c r="D36" s="105"/>
      <c r="E36" s="106"/>
      <c r="F36" s="85"/>
      <c r="G36" s="86"/>
      <c r="H36" s="85"/>
      <c r="I36" s="86"/>
      <c r="J36" s="105"/>
      <c r="K36" s="106"/>
      <c r="L36" s="85"/>
      <c r="M36" s="86"/>
      <c r="N36" s="105"/>
      <c r="O36" s="106"/>
    </row>
    <row r="37" spans="1:18" x14ac:dyDescent="0.2">
      <c r="A37" s="107" t="s">
        <v>4</v>
      </c>
      <c r="B37" s="3"/>
      <c r="C37" s="2"/>
      <c r="D37" s="3"/>
      <c r="E37" s="2"/>
      <c r="F37" s="3"/>
      <c r="G37" s="2"/>
      <c r="H37" s="3"/>
      <c r="I37" s="2"/>
      <c r="J37" s="3"/>
      <c r="K37" s="2"/>
      <c r="L37" s="3"/>
      <c r="M37" s="4"/>
      <c r="N37" s="3"/>
      <c r="O37" s="4"/>
    </row>
    <row r="38" spans="1:18" x14ac:dyDescent="0.2">
      <c r="A38" s="25" t="s">
        <v>14</v>
      </c>
      <c r="B38" s="3">
        <f>COUNTA(B6:B36)</f>
        <v>0</v>
      </c>
      <c r="C38" s="2">
        <f>COUNTA(C6:C36)</f>
        <v>0</v>
      </c>
      <c r="D38" s="3">
        <f>COUNTA(D6:D36)</f>
        <v>2</v>
      </c>
      <c r="E38" s="2">
        <f>COUNTA(E6:E36)</f>
        <v>2</v>
      </c>
      <c r="F38" s="3">
        <f t="shared" ref="F38:K38" si="0">COUNTA(F6:F36)</f>
        <v>6</v>
      </c>
      <c r="G38" s="2">
        <f t="shared" si="0"/>
        <v>10</v>
      </c>
      <c r="H38" s="3">
        <f t="shared" si="0"/>
        <v>0</v>
      </c>
      <c r="I38" s="2">
        <f t="shared" si="0"/>
        <v>0</v>
      </c>
      <c r="J38" s="3">
        <f t="shared" si="0"/>
        <v>0</v>
      </c>
      <c r="K38" s="2">
        <f t="shared" si="0"/>
        <v>0</v>
      </c>
      <c r="L38" s="3">
        <f>COUNTA(L6:L36)</f>
        <v>0</v>
      </c>
      <c r="M38" s="2">
        <f>COUNTA(M6:M36)</f>
        <v>0</v>
      </c>
      <c r="N38" s="3">
        <f>COUNTA(N6:N36)</f>
        <v>0</v>
      </c>
      <c r="O38" s="4">
        <f>COUNTA(O6:O36)</f>
        <v>0</v>
      </c>
    </row>
    <row r="39" spans="1:18" x14ac:dyDescent="0.2">
      <c r="A39" s="6" t="s">
        <v>13</v>
      </c>
      <c r="B39" s="95">
        <f>SUM(B6:B36)</f>
        <v>0</v>
      </c>
      <c r="C39" s="96">
        <f>SUM(C6:C36)</f>
        <v>0</v>
      </c>
      <c r="D39" s="95">
        <f>SUM(D6:D36)</f>
        <v>0.30000000000000004</v>
      </c>
      <c r="E39" s="96">
        <f>SUM(E6:E36)</f>
        <v>0.30000000000000004</v>
      </c>
      <c r="F39" s="95">
        <f t="shared" ref="F39:K39" si="1">SUM(F6:F36)</f>
        <v>38.299999999999997</v>
      </c>
      <c r="G39" s="96">
        <f t="shared" si="1"/>
        <v>92.7</v>
      </c>
      <c r="H39" s="95">
        <f t="shared" si="1"/>
        <v>0</v>
      </c>
      <c r="I39" s="96">
        <f t="shared" si="1"/>
        <v>0</v>
      </c>
      <c r="J39" s="95">
        <f t="shared" si="1"/>
        <v>0</v>
      </c>
      <c r="K39" s="96">
        <f t="shared" si="1"/>
        <v>0</v>
      </c>
      <c r="L39" s="95">
        <f>SUM(L6:L36)</f>
        <v>0</v>
      </c>
      <c r="M39" s="96">
        <f>SUM(M6:M36)</f>
        <v>0</v>
      </c>
      <c r="N39" s="95">
        <f>SUM(N6:N36)</f>
        <v>0</v>
      </c>
      <c r="O39" s="99">
        <f>SUM(O6:O36)</f>
        <v>0</v>
      </c>
    </row>
    <row r="40" spans="1:18" x14ac:dyDescent="0.2">
      <c r="A40" s="16" t="s">
        <v>23</v>
      </c>
      <c r="B40" s="3"/>
      <c r="C40" s="2"/>
      <c r="D40" s="3"/>
      <c r="E40" s="2"/>
      <c r="F40" s="3"/>
      <c r="G40" s="2"/>
      <c r="H40" s="3"/>
      <c r="I40" s="2"/>
      <c r="J40" s="3"/>
      <c r="K40" s="2"/>
      <c r="L40" s="3"/>
      <c r="M40" s="2"/>
      <c r="N40" s="3"/>
      <c r="O40" s="75"/>
    </row>
    <row r="41" spans="1:18" x14ac:dyDescent="0.2">
      <c r="A41" s="3" t="s">
        <v>22</v>
      </c>
      <c r="B41" s="3">
        <f>+B38</f>
        <v>0</v>
      </c>
      <c r="C41" s="2">
        <f>+C38</f>
        <v>0</v>
      </c>
      <c r="D41" s="3">
        <f t="shared" ref="D41:D42" si="2">+B41+D38</f>
        <v>2</v>
      </c>
      <c r="E41" s="2">
        <f t="shared" ref="E41:E42" si="3">+C41+E38</f>
        <v>2</v>
      </c>
      <c r="F41" s="3">
        <f t="shared" ref="F41:F42" si="4">+D41+F38</f>
        <v>8</v>
      </c>
      <c r="G41" s="2">
        <f t="shared" ref="G41:G42" si="5">+E41+G38</f>
        <v>12</v>
      </c>
      <c r="H41" s="3">
        <f t="shared" ref="H41:H42" si="6">+F41+H38</f>
        <v>8</v>
      </c>
      <c r="I41" s="2">
        <f t="shared" ref="I41:I42" si="7">+G41+I38</f>
        <v>12</v>
      </c>
      <c r="J41" s="3">
        <f t="shared" ref="J41:J42" si="8">+H41+J38</f>
        <v>8</v>
      </c>
      <c r="K41" s="2">
        <f t="shared" ref="K41:K42" si="9">+I41+K38</f>
        <v>12</v>
      </c>
      <c r="L41" s="3">
        <f t="shared" ref="L41:L42" si="10">+J41+L38</f>
        <v>8</v>
      </c>
      <c r="M41" s="2">
        <f t="shared" ref="M41:M42" si="11">+K41+M38</f>
        <v>12</v>
      </c>
      <c r="N41" s="3">
        <f t="shared" ref="N41:N42" si="12">+L41+N38</f>
        <v>8</v>
      </c>
      <c r="O41" s="4">
        <f t="shared" ref="O41:O42" si="13">+M41+O38</f>
        <v>12</v>
      </c>
    </row>
    <row r="42" spans="1:18" ht="13.5" thickBot="1" x14ac:dyDescent="0.25">
      <c r="A42" s="5" t="s">
        <v>13</v>
      </c>
      <c r="B42" s="97">
        <f>+B39</f>
        <v>0</v>
      </c>
      <c r="C42" s="98">
        <f>+C39</f>
        <v>0</v>
      </c>
      <c r="D42" s="97">
        <f t="shared" si="2"/>
        <v>0.30000000000000004</v>
      </c>
      <c r="E42" s="98">
        <f t="shared" si="3"/>
        <v>0.30000000000000004</v>
      </c>
      <c r="F42" s="97">
        <f t="shared" si="4"/>
        <v>38.599999999999994</v>
      </c>
      <c r="G42" s="98">
        <f t="shared" si="5"/>
        <v>93</v>
      </c>
      <c r="H42" s="97">
        <f t="shared" si="6"/>
        <v>38.599999999999994</v>
      </c>
      <c r="I42" s="98">
        <f t="shared" si="7"/>
        <v>93</v>
      </c>
      <c r="J42" s="97">
        <f t="shared" si="8"/>
        <v>38.599999999999994</v>
      </c>
      <c r="K42" s="98">
        <f t="shared" si="9"/>
        <v>93</v>
      </c>
      <c r="L42" s="97">
        <f t="shared" si="10"/>
        <v>38.599999999999994</v>
      </c>
      <c r="M42" s="98">
        <f t="shared" si="11"/>
        <v>93</v>
      </c>
      <c r="N42" s="97">
        <f t="shared" si="12"/>
        <v>38.599999999999994</v>
      </c>
      <c r="O42" s="100">
        <f t="shared" si="13"/>
        <v>93</v>
      </c>
    </row>
    <row r="43" spans="1:18" ht="13.5" thickBot="1" x14ac:dyDescent="0.25">
      <c r="A43" s="130" t="s">
        <v>12</v>
      </c>
      <c r="B43" s="131"/>
      <c r="C43" s="132" t="s">
        <v>33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4"/>
    </row>
    <row r="44" spans="1:18" x14ac:dyDescent="0.2">
      <c r="A44" s="47" t="s">
        <v>107</v>
      </c>
      <c r="B44" s="48"/>
      <c r="C44" s="49">
        <f>C39/($A36)</f>
        <v>0</v>
      </c>
      <c r="D44" s="48"/>
      <c r="E44" s="49">
        <f>E39/($A35)</f>
        <v>1.0000000000000002E-2</v>
      </c>
      <c r="F44" s="50"/>
      <c r="G44" s="49">
        <f>G39/($A36)</f>
        <v>2.9903225806451612</v>
      </c>
      <c r="H44" s="50"/>
      <c r="I44" s="49">
        <f>I39/(($A36)-0)</f>
        <v>0</v>
      </c>
      <c r="J44" s="50"/>
      <c r="K44" s="49">
        <f>K39/($A33)</f>
        <v>0</v>
      </c>
      <c r="L44" s="49"/>
      <c r="M44" s="49">
        <f>M39/($A36)</f>
        <v>0</v>
      </c>
      <c r="N44" s="50"/>
      <c r="O44" s="51">
        <f>O39/($A35)</f>
        <v>0</v>
      </c>
    </row>
    <row r="45" spans="1:18" x14ac:dyDescent="0.2">
      <c r="A45" s="52" t="s">
        <v>108</v>
      </c>
      <c r="B45" s="53"/>
      <c r="C45" s="42">
        <f>C42/$A36</f>
        <v>0</v>
      </c>
      <c r="D45" s="42"/>
      <c r="E45" s="42">
        <f>E42/($A36+$A35)</f>
        <v>4.9180327868852463E-3</v>
      </c>
      <c r="F45" s="43"/>
      <c r="G45" s="42">
        <f>G42/($A36+$A35+$A36)</f>
        <v>1.0108695652173914</v>
      </c>
      <c r="H45" s="42"/>
      <c r="I45" s="42">
        <f>I42/(($A36+$A35+$A36+$A36)-0)</f>
        <v>0.75609756097560976</v>
      </c>
      <c r="J45" s="42"/>
      <c r="K45" s="76">
        <f>K42/($A36+$A35+$A36+$A36+$A34)</f>
        <v>0.61184210526315785</v>
      </c>
      <c r="L45" s="42"/>
      <c r="M45" s="76">
        <f>M42/($A36+$A35+$A36+$A36+$A34+$A36)</f>
        <v>0.50819672131147542</v>
      </c>
      <c r="N45" s="76"/>
      <c r="O45" s="77">
        <f>O42/($A36+$A35+$A36+$A36+$A33+$A36+$A35)</f>
        <v>0.43867924528301888</v>
      </c>
    </row>
    <row r="46" spans="1:18" x14ac:dyDescent="0.2">
      <c r="A46" s="91" t="s">
        <v>90</v>
      </c>
      <c r="B46" s="92" t="s">
        <v>91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129" t="s">
        <v>99</v>
      </c>
      <c r="Q46" s="129"/>
      <c r="R46" s="129"/>
    </row>
    <row r="47" spans="1:18" x14ac:dyDescent="0.2">
      <c r="A47" s="93" t="s">
        <v>63</v>
      </c>
      <c r="B47" s="94" t="s">
        <v>64</v>
      </c>
      <c r="C47" s="94" t="s">
        <v>65</v>
      </c>
      <c r="D47" s="94" t="s">
        <v>64</v>
      </c>
      <c r="E47" s="94" t="s">
        <v>65</v>
      </c>
      <c r="F47" s="94" t="s">
        <v>64</v>
      </c>
      <c r="G47" s="94" t="s">
        <v>65</v>
      </c>
      <c r="H47" s="94" t="s">
        <v>64</v>
      </c>
      <c r="I47" s="94" t="s">
        <v>65</v>
      </c>
      <c r="J47" s="94" t="s">
        <v>64</v>
      </c>
      <c r="K47" s="94" t="s">
        <v>65</v>
      </c>
      <c r="L47" s="94" t="s">
        <v>64</v>
      </c>
      <c r="M47" s="94" t="s">
        <v>65</v>
      </c>
      <c r="N47" s="94" t="s">
        <v>64</v>
      </c>
      <c r="O47" s="94" t="s">
        <v>65</v>
      </c>
      <c r="P47" s="93" t="s">
        <v>96</v>
      </c>
      <c r="Q47" s="93" t="s">
        <v>98</v>
      </c>
      <c r="R47" s="93" t="s">
        <v>97</v>
      </c>
    </row>
    <row r="48" spans="1:18" x14ac:dyDescent="0.2">
      <c r="A48" s="2" t="s">
        <v>106</v>
      </c>
      <c r="B48" s="1">
        <f t="shared" ref="B48:O48" si="14">B$38</f>
        <v>0</v>
      </c>
      <c r="C48" s="108">
        <f t="shared" si="14"/>
        <v>0</v>
      </c>
      <c r="D48" s="1">
        <f t="shared" si="14"/>
        <v>2</v>
      </c>
      <c r="E48" s="108">
        <f t="shared" si="14"/>
        <v>2</v>
      </c>
      <c r="F48" s="1">
        <f t="shared" si="14"/>
        <v>6</v>
      </c>
      <c r="G48" s="108">
        <f t="shared" si="14"/>
        <v>10</v>
      </c>
      <c r="H48" s="1">
        <f t="shared" si="14"/>
        <v>0</v>
      </c>
      <c r="I48" s="108">
        <f t="shared" si="14"/>
        <v>0</v>
      </c>
      <c r="J48" s="1">
        <f t="shared" si="14"/>
        <v>0</v>
      </c>
      <c r="K48" s="108">
        <f t="shared" si="14"/>
        <v>0</v>
      </c>
      <c r="L48" s="1">
        <f t="shared" si="14"/>
        <v>0</v>
      </c>
      <c r="M48" s="108">
        <f t="shared" si="14"/>
        <v>0</v>
      </c>
      <c r="N48" s="1">
        <f t="shared" si="14"/>
        <v>0</v>
      </c>
      <c r="O48" s="108">
        <f t="shared" si="14"/>
        <v>0</v>
      </c>
      <c r="P48" s="2">
        <f t="shared" ref="P48" si="15">+B48+D48+F48+H48+J48+L48+N48</f>
        <v>8</v>
      </c>
      <c r="Q48" s="112">
        <f t="shared" ref="Q48" si="16">+C48+E48+G48+I48+K48+M48+O48</f>
        <v>12</v>
      </c>
      <c r="R48" s="113">
        <f>+O$41</f>
        <v>12</v>
      </c>
    </row>
    <row r="49" spans="1:18" x14ac:dyDescent="0.2">
      <c r="A49" s="2" t="s">
        <v>101</v>
      </c>
      <c r="B49" s="1">
        <f t="shared" ref="B49:N49" si="17">B$138</f>
        <v>0</v>
      </c>
      <c r="C49" s="108">
        <f>B$139</f>
        <v>0</v>
      </c>
      <c r="D49" s="1">
        <f t="shared" si="17"/>
        <v>3</v>
      </c>
      <c r="E49" s="108">
        <f>D$139</f>
        <v>9.5</v>
      </c>
      <c r="F49" s="1">
        <f t="shared" si="17"/>
        <v>4</v>
      </c>
      <c r="G49" s="108">
        <f>F$139</f>
        <v>8</v>
      </c>
      <c r="H49" s="1">
        <f t="shared" si="17"/>
        <v>19</v>
      </c>
      <c r="I49" s="108">
        <f>H$139</f>
        <v>53</v>
      </c>
      <c r="J49" s="1">
        <f t="shared" si="17"/>
        <v>6</v>
      </c>
      <c r="K49" s="108">
        <f>K$139</f>
        <v>15.5</v>
      </c>
      <c r="L49" s="1">
        <f t="shared" si="17"/>
        <v>8</v>
      </c>
      <c r="M49" s="108">
        <f>L$139</f>
        <v>18.5</v>
      </c>
      <c r="N49" s="1">
        <f t="shared" si="17"/>
        <v>0</v>
      </c>
      <c r="O49" s="108">
        <f>N$139</f>
        <v>0</v>
      </c>
      <c r="P49" s="2">
        <f t="shared" ref="P49:P61" si="18">+B49+D49+F49+H49+J49+L49+N49</f>
        <v>40</v>
      </c>
      <c r="Q49" s="112">
        <f t="shared" ref="Q49:Q61" si="19">+C49+E49+G49+I49+K49+M49+O49</f>
        <v>104.5</v>
      </c>
      <c r="R49" s="113">
        <f>+O$141</f>
        <v>49</v>
      </c>
    </row>
    <row r="50" spans="1:18" x14ac:dyDescent="0.2">
      <c r="A50" s="2" t="s">
        <v>93</v>
      </c>
      <c r="B50" s="89">
        <f>B$238</f>
        <v>0</v>
      </c>
      <c r="C50" s="87">
        <f>B$239</f>
        <v>0</v>
      </c>
      <c r="D50" s="89">
        <f>D$238</f>
        <v>8</v>
      </c>
      <c r="E50" s="87">
        <f>D$239</f>
        <v>31.5</v>
      </c>
      <c r="F50" s="89">
        <f>F$238</f>
        <v>11</v>
      </c>
      <c r="G50" s="87">
        <f>F$239</f>
        <v>35.200000000000003</v>
      </c>
      <c r="H50" s="89">
        <f>H$238</f>
        <v>9</v>
      </c>
      <c r="I50" s="87">
        <f>H$239</f>
        <v>18.5</v>
      </c>
      <c r="J50" s="89">
        <f>J$238</f>
        <v>10</v>
      </c>
      <c r="K50" s="87">
        <f>J$239</f>
        <v>25.4</v>
      </c>
      <c r="L50" s="89">
        <f>L$238</f>
        <v>7</v>
      </c>
      <c r="M50" s="87">
        <f>L$239</f>
        <v>18.7</v>
      </c>
      <c r="N50" s="89">
        <f>N$238</f>
        <v>0</v>
      </c>
      <c r="O50" s="87">
        <f>N$239</f>
        <v>0</v>
      </c>
      <c r="P50" s="2">
        <f t="shared" si="18"/>
        <v>45</v>
      </c>
      <c r="Q50" s="112">
        <f t="shared" si="19"/>
        <v>129.29999999999998</v>
      </c>
      <c r="R50" s="113">
        <f>+O$241</f>
        <v>84</v>
      </c>
    </row>
    <row r="51" spans="1:18" x14ac:dyDescent="0.2">
      <c r="A51" s="2" t="s">
        <v>86</v>
      </c>
      <c r="B51" s="89">
        <f>B$324</f>
        <v>0</v>
      </c>
      <c r="C51" s="87">
        <f>B$315</f>
        <v>0</v>
      </c>
      <c r="D51" s="89">
        <f>D$324</f>
        <v>6</v>
      </c>
      <c r="E51" s="87">
        <f>D$325</f>
        <v>23.9</v>
      </c>
      <c r="F51" s="89">
        <f>F$324</f>
        <v>9</v>
      </c>
      <c r="G51" s="87">
        <f>F$325</f>
        <v>12.5</v>
      </c>
      <c r="H51" s="89">
        <f>H$324</f>
        <v>16</v>
      </c>
      <c r="I51" s="87">
        <f>H$325</f>
        <v>49.7</v>
      </c>
      <c r="J51" s="89">
        <f>J$324</f>
        <v>16</v>
      </c>
      <c r="K51" s="87">
        <f>J$325</f>
        <v>41.5</v>
      </c>
      <c r="L51" s="89">
        <f>L$324</f>
        <v>8</v>
      </c>
      <c r="M51" s="87">
        <f>L$325</f>
        <v>16.5</v>
      </c>
      <c r="N51" s="89">
        <f>N$324</f>
        <v>8</v>
      </c>
      <c r="O51" s="87">
        <f>N$325</f>
        <v>17.7</v>
      </c>
      <c r="P51" s="2">
        <f t="shared" si="18"/>
        <v>63</v>
      </c>
      <c r="Q51" s="112">
        <f t="shared" si="19"/>
        <v>161.79999999999998</v>
      </c>
      <c r="R51" s="113">
        <f>+O$327</f>
        <v>105</v>
      </c>
    </row>
    <row r="52" spans="1:18" x14ac:dyDescent="0.2">
      <c r="A52" s="2" t="s">
        <v>82</v>
      </c>
      <c r="B52" s="89">
        <f>B$410</f>
        <v>2</v>
      </c>
      <c r="C52" s="87">
        <f>B$411</f>
        <v>0</v>
      </c>
      <c r="D52" s="89">
        <f>D$410</f>
        <v>5</v>
      </c>
      <c r="E52" s="87">
        <f>D$411</f>
        <v>18</v>
      </c>
      <c r="F52" s="89">
        <f>F$410</f>
        <v>10</v>
      </c>
      <c r="G52" s="87">
        <f>F$411</f>
        <v>68.7</v>
      </c>
      <c r="H52" s="89">
        <f>H$410</f>
        <v>16</v>
      </c>
      <c r="I52" s="87">
        <f>H$411</f>
        <v>54.599999999999994</v>
      </c>
      <c r="J52" s="89">
        <f>J$410</f>
        <v>14</v>
      </c>
      <c r="K52" s="87">
        <f>J$411</f>
        <v>63.5</v>
      </c>
      <c r="L52" s="89">
        <f>L$410</f>
        <v>2</v>
      </c>
      <c r="M52" s="87">
        <f>L$411</f>
        <v>1</v>
      </c>
      <c r="N52" s="89">
        <f>N$410</f>
        <v>3</v>
      </c>
      <c r="O52" s="87">
        <f>N$411</f>
        <v>5.5</v>
      </c>
      <c r="P52" s="2">
        <f t="shared" si="18"/>
        <v>52</v>
      </c>
      <c r="Q52" s="112">
        <f t="shared" si="19"/>
        <v>211.3</v>
      </c>
      <c r="R52" s="113">
        <f>+O$413</f>
        <v>106</v>
      </c>
    </row>
    <row r="53" spans="1:18" x14ac:dyDescent="0.2">
      <c r="A53" s="2" t="s">
        <v>76</v>
      </c>
      <c r="B53" s="89">
        <f>B$494</f>
        <v>0</v>
      </c>
      <c r="C53" s="87">
        <f>B$495</f>
        <v>0</v>
      </c>
      <c r="D53" s="89">
        <f>D$494</f>
        <v>7</v>
      </c>
      <c r="E53" s="87">
        <f>D$495</f>
        <v>21.3</v>
      </c>
      <c r="F53" s="89">
        <f>F$494</f>
        <v>10</v>
      </c>
      <c r="G53" s="87">
        <f>F$495</f>
        <v>15.4</v>
      </c>
      <c r="H53" s="89">
        <f>H$494</f>
        <v>16</v>
      </c>
      <c r="I53" s="87">
        <f>H$495</f>
        <v>55.9</v>
      </c>
      <c r="J53" s="89">
        <f>J$494</f>
        <v>16</v>
      </c>
      <c r="K53" s="87">
        <f>J$495</f>
        <v>45.7</v>
      </c>
      <c r="L53" s="89">
        <f>L$494</f>
        <v>3</v>
      </c>
      <c r="M53" s="87">
        <f>L$495</f>
        <v>2</v>
      </c>
      <c r="N53" s="89">
        <f>N$494</f>
        <v>5</v>
      </c>
      <c r="O53" s="87">
        <f>N$495</f>
        <v>2.5</v>
      </c>
      <c r="P53" s="2">
        <f t="shared" si="18"/>
        <v>57</v>
      </c>
      <c r="Q53" s="112">
        <f t="shared" si="19"/>
        <v>142.80000000000001</v>
      </c>
      <c r="R53" s="113">
        <f>+O$497</f>
        <v>101</v>
      </c>
    </row>
    <row r="54" spans="1:18" x14ac:dyDescent="0.2">
      <c r="A54" s="2" t="s">
        <v>75</v>
      </c>
      <c r="B54" s="89">
        <f>B$577</f>
        <v>1</v>
      </c>
      <c r="C54" s="87">
        <f>B$578</f>
        <v>0</v>
      </c>
      <c r="D54" s="89">
        <f>D$577</f>
        <v>11</v>
      </c>
      <c r="E54" s="87">
        <f>D$578</f>
        <v>15</v>
      </c>
      <c r="F54" s="89">
        <f>F$577</f>
        <v>8</v>
      </c>
      <c r="G54" s="87">
        <f>F$578</f>
        <v>16.5</v>
      </c>
      <c r="H54" s="89">
        <f>H$577</f>
        <v>18</v>
      </c>
      <c r="I54" s="87">
        <f>H$578</f>
        <v>59.9</v>
      </c>
      <c r="J54" s="89">
        <f>J$577</f>
        <v>11</v>
      </c>
      <c r="K54" s="87">
        <f>J$578</f>
        <v>32.4</v>
      </c>
      <c r="L54" s="89">
        <f>L$577</f>
        <v>9</v>
      </c>
      <c r="M54" s="87">
        <f>L$578</f>
        <v>20.8</v>
      </c>
      <c r="N54" s="89">
        <f>N$577</f>
        <v>1</v>
      </c>
      <c r="O54" s="87">
        <f>N$578</f>
        <v>2</v>
      </c>
      <c r="P54" s="81">
        <f t="shared" si="18"/>
        <v>59</v>
      </c>
      <c r="Q54" s="113">
        <f t="shared" si="19"/>
        <v>146.60000000000002</v>
      </c>
      <c r="R54" s="113">
        <f>+O$580</f>
        <v>99</v>
      </c>
    </row>
    <row r="55" spans="1:18" x14ac:dyDescent="0.2">
      <c r="A55" s="2" t="s">
        <v>68</v>
      </c>
      <c r="B55" s="90">
        <f>+B$633</f>
        <v>0</v>
      </c>
      <c r="C55" s="88">
        <f>+B$634</f>
        <v>0</v>
      </c>
      <c r="D55" s="89">
        <f>+D$633</f>
        <v>4</v>
      </c>
      <c r="E55" s="87">
        <f>+D$634</f>
        <v>12.5</v>
      </c>
      <c r="F55" s="89">
        <f>+F$633</f>
        <v>17</v>
      </c>
      <c r="G55" s="87">
        <f>+F$634</f>
        <v>56.1</v>
      </c>
      <c r="H55" s="89">
        <f>+H$633</f>
        <v>18</v>
      </c>
      <c r="I55" s="87">
        <f>+H$634</f>
        <v>71.3</v>
      </c>
      <c r="J55" s="89">
        <f>+J$633</f>
        <v>12</v>
      </c>
      <c r="K55" s="87">
        <f>+J$634</f>
        <v>35.000000000000007</v>
      </c>
      <c r="L55" s="89">
        <f>+L$633</f>
        <v>9</v>
      </c>
      <c r="M55" s="87">
        <f>+L$634</f>
        <v>34.5</v>
      </c>
      <c r="N55" s="89">
        <f>+N$633</f>
        <v>9</v>
      </c>
      <c r="O55" s="87">
        <f>+N$634</f>
        <v>13.1</v>
      </c>
      <c r="P55" s="81">
        <f t="shared" si="18"/>
        <v>69</v>
      </c>
      <c r="Q55" s="112">
        <f t="shared" si="19"/>
        <v>222.49999999999997</v>
      </c>
      <c r="R55" s="113">
        <f>+O$636</f>
        <v>120</v>
      </c>
    </row>
    <row r="56" spans="1:18" x14ac:dyDescent="0.2">
      <c r="A56" s="81" t="str">
        <f>+A$654</f>
        <v>2016-2017</v>
      </c>
      <c r="B56" s="90">
        <f>+B$688</f>
        <v>0</v>
      </c>
      <c r="C56" s="88">
        <f>+B$689</f>
        <v>0</v>
      </c>
      <c r="D56" s="90">
        <f>+D$688</f>
        <v>2</v>
      </c>
      <c r="E56" s="88">
        <f>+D$689</f>
        <v>12.6</v>
      </c>
      <c r="F56" s="90">
        <f>+F$688</f>
        <v>12</v>
      </c>
      <c r="G56" s="88">
        <f>+F$689</f>
        <v>47.7</v>
      </c>
      <c r="H56" s="90">
        <f>+H$688</f>
        <v>11</v>
      </c>
      <c r="I56" s="88">
        <f>+H$689</f>
        <v>20.2</v>
      </c>
      <c r="J56" s="90">
        <f>+J$688</f>
        <v>11</v>
      </c>
      <c r="K56" s="88">
        <f>+J$689</f>
        <v>22.8</v>
      </c>
      <c r="L56" s="90">
        <f>+L$688</f>
        <v>9</v>
      </c>
      <c r="M56" s="88">
        <f>+L$689</f>
        <v>10</v>
      </c>
      <c r="N56" s="90">
        <f>+N$688</f>
        <v>1</v>
      </c>
      <c r="O56" s="88">
        <f>+N$689</f>
        <v>4</v>
      </c>
      <c r="P56" s="2">
        <f t="shared" si="18"/>
        <v>46</v>
      </c>
      <c r="Q56" s="112">
        <f t="shared" si="19"/>
        <v>117.3</v>
      </c>
      <c r="R56" s="113">
        <f>+O$691</f>
        <v>79</v>
      </c>
    </row>
    <row r="57" spans="1:18" x14ac:dyDescent="0.2">
      <c r="A57" s="81" t="str">
        <f>+A$707</f>
        <v>2015-2016</v>
      </c>
      <c r="B57" s="90">
        <f>+B$741</f>
        <v>3</v>
      </c>
      <c r="C57" s="88">
        <f>+B$742</f>
        <v>0</v>
      </c>
      <c r="D57" s="90">
        <f>+D$741</f>
        <v>3</v>
      </c>
      <c r="E57" s="88">
        <f>+D$742</f>
        <v>5</v>
      </c>
      <c r="F57" s="90">
        <f>+F$741</f>
        <v>3</v>
      </c>
      <c r="G57" s="88">
        <f>+F$742</f>
        <v>0.2</v>
      </c>
      <c r="H57" s="90">
        <f>+H$741</f>
        <v>16</v>
      </c>
      <c r="I57" s="88">
        <f>+H$742</f>
        <v>51</v>
      </c>
      <c r="J57" s="90">
        <f>+J$741</f>
        <v>15</v>
      </c>
      <c r="K57" s="88">
        <f>+J$742</f>
        <v>55.5</v>
      </c>
      <c r="L57" s="90">
        <f>+L$741</f>
        <v>5</v>
      </c>
      <c r="M57" s="88">
        <f>+L$742</f>
        <v>12.3</v>
      </c>
      <c r="N57" s="90">
        <f>+N$741</f>
        <v>7</v>
      </c>
      <c r="O57" s="88">
        <f>+N$742</f>
        <v>15</v>
      </c>
      <c r="P57" s="2">
        <f t="shared" si="18"/>
        <v>52</v>
      </c>
      <c r="Q57" s="112">
        <f t="shared" si="19"/>
        <v>139</v>
      </c>
      <c r="R57" s="113">
        <f>+O$744</f>
        <v>75</v>
      </c>
    </row>
    <row r="58" spans="1:18" x14ac:dyDescent="0.2">
      <c r="A58" s="81" t="str">
        <f>+A$759</f>
        <v>2014-2015</v>
      </c>
      <c r="B58" s="89">
        <f>+B$793</f>
        <v>0</v>
      </c>
      <c r="C58" s="87">
        <f>+B$794</f>
        <v>0</v>
      </c>
      <c r="D58" s="89">
        <f>+D$793</f>
        <v>10</v>
      </c>
      <c r="E58" s="87">
        <f>+D$794</f>
        <v>28</v>
      </c>
      <c r="F58" s="89">
        <f>+F$793</f>
        <v>5</v>
      </c>
      <c r="G58" s="87">
        <f>+F$794</f>
        <v>2</v>
      </c>
      <c r="H58" s="89">
        <f>+H$793</f>
        <v>18</v>
      </c>
      <c r="I58" s="87">
        <f>+H$794</f>
        <v>58</v>
      </c>
      <c r="J58" s="89">
        <f>+J$793</f>
        <v>19</v>
      </c>
      <c r="K58" s="87">
        <f>+J$794</f>
        <v>52</v>
      </c>
      <c r="L58" s="89">
        <f>+L$793</f>
        <v>8</v>
      </c>
      <c r="M58" s="87">
        <f>+L$794</f>
        <v>16</v>
      </c>
      <c r="N58" s="89">
        <f>+N$793</f>
        <v>2</v>
      </c>
      <c r="O58" s="87">
        <f>+N$794</f>
        <v>3</v>
      </c>
      <c r="P58" s="81">
        <f t="shared" si="18"/>
        <v>62</v>
      </c>
      <c r="Q58" s="113">
        <f t="shared" si="19"/>
        <v>159</v>
      </c>
      <c r="R58" s="113">
        <f>+O$796</f>
        <v>101</v>
      </c>
    </row>
    <row r="59" spans="1:18" s="82" customFormat="1" x14ac:dyDescent="0.2">
      <c r="A59" s="81" t="str">
        <f>+A$810</f>
        <v>2013-2014</v>
      </c>
      <c r="B59" s="89">
        <f>+B$844</f>
        <v>0</v>
      </c>
      <c r="C59" s="87">
        <f>+B$845</f>
        <v>0</v>
      </c>
      <c r="D59" s="89">
        <f>+D$844</f>
        <v>6</v>
      </c>
      <c r="E59" s="87">
        <f>+D$845</f>
        <v>80</v>
      </c>
      <c r="F59" s="89">
        <f>+F$844</f>
        <v>13</v>
      </c>
      <c r="G59" s="87">
        <f>+F$845</f>
        <v>52</v>
      </c>
      <c r="H59" s="89">
        <f>+H$844</f>
        <v>16</v>
      </c>
      <c r="I59" s="87">
        <f>+H$845</f>
        <v>60</v>
      </c>
      <c r="J59" s="89">
        <f>+J$844</f>
        <v>20</v>
      </c>
      <c r="K59" s="87">
        <f>+J$845</f>
        <v>46</v>
      </c>
      <c r="L59" s="89">
        <f>+L$844</f>
        <v>6</v>
      </c>
      <c r="M59" s="87">
        <f>+L$845</f>
        <v>23</v>
      </c>
      <c r="N59" s="89">
        <f>+N$844</f>
        <v>1</v>
      </c>
      <c r="O59" s="87">
        <f>+N$845</f>
        <v>7</v>
      </c>
      <c r="P59" s="81">
        <f t="shared" si="18"/>
        <v>62</v>
      </c>
      <c r="Q59" s="113">
        <f t="shared" si="19"/>
        <v>268</v>
      </c>
      <c r="R59" s="113">
        <f>+O$847</f>
        <v>130</v>
      </c>
    </row>
    <row r="60" spans="1:18" s="82" customFormat="1" x14ac:dyDescent="0.2">
      <c r="A60" s="81" t="str">
        <f>+A$860</f>
        <v>2012-2013</v>
      </c>
      <c r="B60" s="89">
        <f>+B$894</f>
        <v>0</v>
      </c>
      <c r="C60" s="87">
        <f>+B$895</f>
        <v>0</v>
      </c>
      <c r="D60" s="89">
        <f>+D$894</f>
        <v>3</v>
      </c>
      <c r="E60" s="87">
        <f>+D$895</f>
        <v>1</v>
      </c>
      <c r="F60" s="89">
        <f>+F$894</f>
        <v>5</v>
      </c>
      <c r="G60" s="87">
        <f>+F$895</f>
        <v>24</v>
      </c>
      <c r="H60" s="89">
        <f>+H$894</f>
        <v>7</v>
      </c>
      <c r="I60" s="87">
        <f>+H$895</f>
        <v>25</v>
      </c>
      <c r="J60" s="89">
        <f>+J$894</f>
        <v>15</v>
      </c>
      <c r="K60" s="87">
        <f>+J$895</f>
        <v>61</v>
      </c>
      <c r="L60" s="89">
        <f>+L$894</f>
        <v>8</v>
      </c>
      <c r="M60" s="87">
        <f>+L$895</f>
        <v>20</v>
      </c>
      <c r="N60" s="89">
        <f>+N$894</f>
        <v>0</v>
      </c>
      <c r="O60" s="87">
        <f>+N$895</f>
        <v>0</v>
      </c>
      <c r="P60" s="81">
        <f t="shared" si="18"/>
        <v>38</v>
      </c>
      <c r="Q60" s="113">
        <f t="shared" si="19"/>
        <v>131</v>
      </c>
      <c r="R60" s="113">
        <f>+O$897</f>
        <v>80</v>
      </c>
    </row>
    <row r="61" spans="1:18" x14ac:dyDescent="0.2">
      <c r="A61" s="80" t="str">
        <f>+A$909</f>
        <v>2011-2012</v>
      </c>
      <c r="B61" s="90">
        <f>+B$943</f>
        <v>0</v>
      </c>
      <c r="C61" s="88">
        <f>+B$944</f>
        <v>0</v>
      </c>
      <c r="D61" s="90">
        <f>+D$943</f>
        <v>1</v>
      </c>
      <c r="E61" s="88">
        <f>+D$944</f>
        <v>1</v>
      </c>
      <c r="F61" s="90">
        <f>+F$943</f>
        <v>4</v>
      </c>
      <c r="G61" s="88">
        <f>+F$944</f>
        <v>10</v>
      </c>
      <c r="H61" s="90">
        <f>+H$943</f>
        <v>11</v>
      </c>
      <c r="I61" s="88">
        <f>+H$944</f>
        <v>65</v>
      </c>
      <c r="J61" s="90">
        <f>+J$943</f>
        <v>3</v>
      </c>
      <c r="K61" s="88">
        <f>+J$944</f>
        <v>21</v>
      </c>
      <c r="L61" s="90">
        <f>+L$943</f>
        <v>0</v>
      </c>
      <c r="M61" s="88">
        <f>+L$944</f>
        <v>0</v>
      </c>
      <c r="N61" s="90">
        <f>+N$943</f>
        <v>0</v>
      </c>
      <c r="O61" s="88">
        <f>+N$944</f>
        <v>0</v>
      </c>
      <c r="P61" s="2">
        <f t="shared" si="18"/>
        <v>19</v>
      </c>
      <c r="Q61" s="112">
        <f t="shared" si="19"/>
        <v>97</v>
      </c>
      <c r="R61" s="112">
        <f>+O$946</f>
        <v>40</v>
      </c>
    </row>
    <row r="62" spans="1:18" x14ac:dyDescent="0.2">
      <c r="A62" s="93" t="s">
        <v>105</v>
      </c>
      <c r="B62" s="110">
        <f t="shared" ref="B62:R62" si="20">AVERAGE(B47:B61)</f>
        <v>0.42857142857142855</v>
      </c>
      <c r="C62" s="109">
        <f t="shared" si="20"/>
        <v>0</v>
      </c>
      <c r="D62" s="110">
        <f t="shared" si="20"/>
        <v>5.0714285714285712</v>
      </c>
      <c r="E62" s="109">
        <f t="shared" si="20"/>
        <v>18.664285714285711</v>
      </c>
      <c r="F62" s="110">
        <f t="shared" si="20"/>
        <v>8.3571428571428577</v>
      </c>
      <c r="G62" s="109">
        <f t="shared" si="20"/>
        <v>25.592857142857145</v>
      </c>
      <c r="H62" s="110">
        <f t="shared" si="20"/>
        <v>13.642857142857142</v>
      </c>
      <c r="I62" s="109">
        <f t="shared" si="20"/>
        <v>45.864285714285714</v>
      </c>
      <c r="J62" s="110">
        <f t="shared" si="20"/>
        <v>12</v>
      </c>
      <c r="K62" s="109">
        <f t="shared" si="20"/>
        <v>36.950000000000003</v>
      </c>
      <c r="L62" s="110">
        <f t="shared" si="20"/>
        <v>5.8571428571428568</v>
      </c>
      <c r="M62" s="109">
        <f t="shared" si="20"/>
        <v>13.807142857142859</v>
      </c>
      <c r="N62" s="110">
        <f t="shared" si="20"/>
        <v>2.6428571428571428</v>
      </c>
      <c r="O62" s="109">
        <f t="shared" si="20"/>
        <v>4.9857142857142858</v>
      </c>
      <c r="P62" s="111">
        <f t="shared" si="20"/>
        <v>48</v>
      </c>
      <c r="Q62" s="114">
        <f t="shared" si="20"/>
        <v>145.8642857142857</v>
      </c>
      <c r="R62" s="114">
        <f t="shared" si="20"/>
        <v>84.357142857142861</v>
      </c>
    </row>
    <row r="64" spans="1:18" x14ac:dyDescent="0.2">
      <c r="A64" s="118" t="s">
        <v>104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20"/>
    </row>
    <row r="65" spans="1:15" x14ac:dyDescent="0.2">
      <c r="A65" s="54"/>
      <c r="B65" s="116" t="s">
        <v>57</v>
      </c>
      <c r="C65" s="117"/>
      <c r="D65" s="116" t="s">
        <v>7</v>
      </c>
      <c r="E65" s="117"/>
      <c r="F65" s="116" t="s">
        <v>8</v>
      </c>
      <c r="G65" s="117"/>
      <c r="H65" s="116" t="s">
        <v>9</v>
      </c>
      <c r="I65" s="117"/>
      <c r="J65" s="116" t="s">
        <v>10</v>
      </c>
      <c r="K65" s="117"/>
      <c r="L65" s="116" t="s">
        <v>11</v>
      </c>
      <c r="M65" s="117"/>
      <c r="N65" s="116" t="s">
        <v>35</v>
      </c>
      <c r="O65" s="117"/>
    </row>
    <row r="66" spans="1:15" x14ac:dyDescent="0.2">
      <c r="A66" s="55" t="s">
        <v>41</v>
      </c>
      <c r="B66" s="34"/>
      <c r="C66" s="61"/>
      <c r="D66" s="34"/>
      <c r="E66" s="61"/>
      <c r="F66" s="34"/>
      <c r="G66" s="61"/>
      <c r="H66" s="34"/>
      <c r="I66" s="32"/>
      <c r="J66" s="34"/>
      <c r="K66" s="61"/>
      <c r="L66" s="34"/>
      <c r="M66" s="61"/>
      <c r="N66" s="34"/>
      <c r="O66" s="61"/>
    </row>
    <row r="67" spans="1:15" x14ac:dyDescent="0.2">
      <c r="A67" s="56" t="s">
        <v>42</v>
      </c>
      <c r="B67" s="37"/>
      <c r="C67" s="62"/>
      <c r="D67" s="37"/>
      <c r="E67" s="62"/>
      <c r="F67" s="37"/>
      <c r="G67" s="62"/>
      <c r="H67" s="37"/>
      <c r="I67" s="35"/>
      <c r="J67" s="37"/>
      <c r="K67" s="62"/>
      <c r="L67" s="37"/>
      <c r="M67" s="62"/>
      <c r="N67" s="37"/>
      <c r="O67" s="62"/>
    </row>
    <row r="68" spans="1:15" x14ac:dyDescent="0.2">
      <c r="A68" s="55" t="s">
        <v>43</v>
      </c>
      <c r="B68" s="60"/>
      <c r="C68" s="58"/>
      <c r="D68" s="60"/>
      <c r="E68" s="58"/>
      <c r="F68" s="60"/>
      <c r="G68" s="58"/>
      <c r="H68" s="60"/>
      <c r="I68" s="58"/>
      <c r="J68" s="60"/>
      <c r="K68" s="58"/>
      <c r="L68" s="60"/>
      <c r="M68" s="58"/>
      <c r="N68" s="60"/>
      <c r="O68" s="58"/>
    </row>
    <row r="69" spans="1:15" x14ac:dyDescent="0.2">
      <c r="A69" s="56" t="s">
        <v>44</v>
      </c>
      <c r="B69" s="63"/>
      <c r="C69" s="64"/>
      <c r="D69" s="63"/>
      <c r="E69" s="64"/>
      <c r="F69" s="65"/>
      <c r="G69" s="64"/>
      <c r="H69" s="65"/>
      <c r="I69" s="64"/>
      <c r="J69" s="63"/>
      <c r="K69" s="64"/>
      <c r="L69" s="65"/>
      <c r="M69" s="64"/>
      <c r="N69" s="65"/>
      <c r="O69" s="64"/>
    </row>
    <row r="70" spans="1:15" x14ac:dyDescent="0.2">
      <c r="A70" s="59"/>
      <c r="B70" s="66"/>
      <c r="C70" s="67"/>
      <c r="D70" s="66"/>
      <c r="E70" s="67"/>
      <c r="F70" s="68"/>
      <c r="G70" s="67"/>
      <c r="H70" s="68"/>
      <c r="I70" s="67"/>
      <c r="J70" s="66"/>
      <c r="K70" s="67"/>
      <c r="L70" s="68"/>
      <c r="M70" s="67"/>
      <c r="N70" s="68"/>
      <c r="O70" s="67"/>
    </row>
    <row r="71" spans="1:15" x14ac:dyDescent="0.2">
      <c r="A71" s="56" t="s">
        <v>45</v>
      </c>
      <c r="B71" s="69"/>
      <c r="C71" s="64"/>
      <c r="D71" s="69"/>
      <c r="E71" s="64"/>
      <c r="F71" s="65"/>
      <c r="G71" s="64"/>
      <c r="H71" s="65"/>
      <c r="I71" s="64"/>
      <c r="J71" s="63"/>
      <c r="K71" s="64"/>
      <c r="L71" s="65"/>
      <c r="M71" s="64"/>
      <c r="N71" s="65"/>
      <c r="O71" s="64"/>
    </row>
    <row r="72" spans="1:15" x14ac:dyDescent="0.2">
      <c r="A72" s="59" t="s">
        <v>46</v>
      </c>
      <c r="B72" s="70"/>
      <c r="C72" s="67"/>
      <c r="D72" s="70"/>
      <c r="E72" s="67"/>
      <c r="F72" s="68"/>
      <c r="G72" s="67"/>
      <c r="H72" s="68"/>
      <c r="I72" s="67"/>
      <c r="J72" s="66"/>
      <c r="K72" s="67"/>
      <c r="L72" s="68"/>
      <c r="M72" s="67"/>
      <c r="N72" s="68"/>
      <c r="O72" s="67"/>
    </row>
    <row r="73" spans="1:15" x14ac:dyDescent="0.2">
      <c r="A73" s="56" t="s">
        <v>47</v>
      </c>
      <c r="B73" s="69"/>
      <c r="C73" s="64"/>
      <c r="D73" s="69"/>
      <c r="E73" s="64"/>
      <c r="F73" s="65"/>
      <c r="G73" s="64"/>
      <c r="H73" s="65"/>
      <c r="I73" s="64"/>
      <c r="J73" s="63"/>
      <c r="K73" s="64"/>
      <c r="L73" s="65"/>
      <c r="M73" s="64"/>
      <c r="N73" s="65"/>
      <c r="O73" s="64"/>
    </row>
    <row r="74" spans="1:15" x14ac:dyDescent="0.2">
      <c r="A74" s="57" t="s">
        <v>48</v>
      </c>
      <c r="B74" s="71"/>
      <c r="C74" s="72"/>
      <c r="D74" s="71"/>
      <c r="E74" s="72"/>
      <c r="F74" s="73"/>
      <c r="G74" s="72"/>
      <c r="H74" s="73"/>
      <c r="I74" s="72"/>
      <c r="J74" s="74"/>
      <c r="K74" s="72"/>
      <c r="L74" s="73"/>
      <c r="M74" s="72"/>
      <c r="N74" s="73"/>
      <c r="O74" s="72"/>
    </row>
    <row r="77" spans="1:15" x14ac:dyDescent="0.2">
      <c r="A77" s="118" t="s">
        <v>55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20"/>
    </row>
    <row r="78" spans="1:15" x14ac:dyDescent="0.2">
      <c r="A78" s="54"/>
      <c r="B78" s="116" t="s">
        <v>57</v>
      </c>
      <c r="C78" s="117"/>
      <c r="D78" s="116" t="s">
        <v>7</v>
      </c>
      <c r="E78" s="117"/>
      <c r="F78" s="116" t="s">
        <v>8</v>
      </c>
      <c r="G78" s="117"/>
      <c r="H78" s="116" t="s">
        <v>9</v>
      </c>
      <c r="I78" s="117"/>
      <c r="J78" s="116" t="s">
        <v>10</v>
      </c>
      <c r="K78" s="117"/>
      <c r="L78" s="116" t="s">
        <v>11</v>
      </c>
      <c r="M78" s="117"/>
      <c r="N78" s="116" t="s">
        <v>35</v>
      </c>
      <c r="O78" s="117"/>
    </row>
    <row r="79" spans="1:15" x14ac:dyDescent="0.2">
      <c r="A79" s="55" t="s">
        <v>41</v>
      </c>
      <c r="B79" s="34"/>
      <c r="C79" s="61"/>
      <c r="D79" s="34">
        <v>5.7</v>
      </c>
      <c r="E79" s="61"/>
      <c r="F79" s="34">
        <v>13.2</v>
      </c>
      <c r="G79" s="61"/>
      <c r="H79" s="34">
        <v>15.3</v>
      </c>
      <c r="I79" s="32"/>
      <c r="J79" s="34">
        <v>12.1</v>
      </c>
      <c r="K79" s="61"/>
      <c r="L79" s="34">
        <v>9.1</v>
      </c>
      <c r="M79" s="61"/>
      <c r="N79" s="34">
        <v>3.5</v>
      </c>
      <c r="O79" s="61"/>
    </row>
    <row r="80" spans="1:15" x14ac:dyDescent="0.2">
      <c r="A80" s="56" t="s">
        <v>42</v>
      </c>
      <c r="B80" s="37"/>
      <c r="C80" s="62"/>
      <c r="D80" s="37">
        <v>1.2</v>
      </c>
      <c r="E80" s="62"/>
      <c r="F80" s="37">
        <v>3.5</v>
      </c>
      <c r="G80" s="62"/>
      <c r="H80" s="37">
        <v>3.3</v>
      </c>
      <c r="I80" s="35"/>
      <c r="J80" s="37">
        <v>2.4</v>
      </c>
      <c r="K80" s="62"/>
      <c r="L80" s="37">
        <v>2.1</v>
      </c>
      <c r="M80" s="62"/>
      <c r="N80" s="37">
        <v>0.57999999999999996</v>
      </c>
      <c r="O80" s="62"/>
    </row>
    <row r="81" spans="1:15" x14ac:dyDescent="0.2">
      <c r="A81" s="55" t="s">
        <v>43</v>
      </c>
      <c r="B81" s="60"/>
      <c r="C81" s="58"/>
      <c r="D81" s="60">
        <v>0.25</v>
      </c>
      <c r="E81" s="58"/>
      <c r="F81" s="60">
        <v>1</v>
      </c>
      <c r="G81" s="58"/>
      <c r="H81" s="60">
        <v>0.76</v>
      </c>
      <c r="I81" s="58"/>
      <c r="J81" s="60">
        <v>0.76</v>
      </c>
      <c r="K81" s="58"/>
      <c r="L81" s="60">
        <v>0.63</v>
      </c>
      <c r="M81" s="58"/>
      <c r="N81" s="60">
        <v>0.17</v>
      </c>
      <c r="O81" s="58"/>
    </row>
    <row r="82" spans="1:15" x14ac:dyDescent="0.2">
      <c r="A82" s="56" t="s">
        <v>44</v>
      </c>
      <c r="B82" s="63"/>
      <c r="C82" s="64"/>
      <c r="D82" s="63">
        <v>0.04</v>
      </c>
      <c r="E82" s="64"/>
      <c r="F82" s="65">
        <v>0.04</v>
      </c>
      <c r="G82" s="64"/>
      <c r="H82" s="65">
        <v>0</v>
      </c>
      <c r="I82" s="64"/>
      <c r="J82" s="63">
        <v>0</v>
      </c>
      <c r="K82" s="64"/>
      <c r="L82" s="65">
        <v>0.04</v>
      </c>
      <c r="M82" s="64"/>
      <c r="N82" s="65">
        <v>0</v>
      </c>
      <c r="O82" s="64"/>
    </row>
    <row r="83" spans="1:15" x14ac:dyDescent="0.2">
      <c r="A83" s="59"/>
      <c r="B83" s="66"/>
      <c r="C83" s="67"/>
      <c r="D83" s="66"/>
      <c r="E83" s="67"/>
      <c r="F83" s="68"/>
      <c r="G83" s="67"/>
      <c r="H83" s="68"/>
      <c r="I83" s="67"/>
      <c r="J83" s="66"/>
      <c r="K83" s="67"/>
      <c r="L83" s="68"/>
      <c r="M83" s="67"/>
      <c r="N83" s="68"/>
      <c r="O83" s="67"/>
    </row>
    <row r="84" spans="1:15" x14ac:dyDescent="0.2">
      <c r="A84" s="56" t="s">
        <v>45</v>
      </c>
      <c r="B84" s="69"/>
      <c r="C84" s="64"/>
      <c r="D84" s="69" t="s">
        <v>40</v>
      </c>
      <c r="E84" s="64">
        <v>0.4</v>
      </c>
      <c r="F84" s="65"/>
      <c r="G84" s="64">
        <v>26.6</v>
      </c>
      <c r="H84" s="65"/>
      <c r="I84" s="64">
        <v>24.8</v>
      </c>
      <c r="J84" s="63"/>
      <c r="K84" s="64">
        <v>22.3</v>
      </c>
      <c r="L84" s="65"/>
      <c r="M84" s="64">
        <v>14.2</v>
      </c>
      <c r="N84" s="65"/>
      <c r="O84" s="64">
        <v>1.3</v>
      </c>
    </row>
    <row r="85" spans="1:15" x14ac:dyDescent="0.2">
      <c r="A85" s="59" t="s">
        <v>46</v>
      </c>
      <c r="B85" s="70"/>
      <c r="C85" s="67"/>
      <c r="D85" s="70" t="s">
        <v>40</v>
      </c>
      <c r="E85" s="67">
        <v>1.1000000000000001</v>
      </c>
      <c r="F85" s="68"/>
      <c r="G85" s="67">
        <v>10.4</v>
      </c>
      <c r="H85" s="68"/>
      <c r="I85" s="67">
        <v>19</v>
      </c>
      <c r="J85" s="66"/>
      <c r="K85" s="67">
        <v>17.8</v>
      </c>
      <c r="L85" s="68"/>
      <c r="M85" s="67">
        <v>8.3000000000000007</v>
      </c>
      <c r="N85" s="68"/>
      <c r="O85" s="67">
        <v>0.46</v>
      </c>
    </row>
    <row r="86" spans="1:15" x14ac:dyDescent="0.2">
      <c r="A86" s="56" t="s">
        <v>47</v>
      </c>
      <c r="B86" s="69"/>
      <c r="C86" s="64"/>
      <c r="D86" s="69" t="s">
        <v>40</v>
      </c>
      <c r="E86" s="64">
        <v>0.22</v>
      </c>
      <c r="F86" s="65"/>
      <c r="G86" s="64">
        <v>25.1</v>
      </c>
      <c r="H86" s="65"/>
      <c r="I86" s="64">
        <v>13.7</v>
      </c>
      <c r="J86" s="63"/>
      <c r="K86" s="64">
        <v>12.4</v>
      </c>
      <c r="L86" s="65"/>
      <c r="M86" s="64">
        <v>4.5999999999999996</v>
      </c>
      <c r="N86" s="65"/>
      <c r="O86" s="64">
        <v>0.21</v>
      </c>
    </row>
    <row r="87" spans="1:15" x14ac:dyDescent="0.2">
      <c r="A87" s="57" t="s">
        <v>48</v>
      </c>
      <c r="B87" s="71"/>
      <c r="C87" s="72"/>
      <c r="D87" s="71" t="s">
        <v>40</v>
      </c>
      <c r="E87" s="72">
        <v>0</v>
      </c>
      <c r="F87" s="73"/>
      <c r="G87" s="72">
        <v>1.7</v>
      </c>
      <c r="H87" s="73"/>
      <c r="I87" s="72">
        <v>7</v>
      </c>
      <c r="J87" s="74"/>
      <c r="K87" s="72">
        <v>4.5</v>
      </c>
      <c r="L87" s="73"/>
      <c r="M87" s="72">
        <v>0.96</v>
      </c>
      <c r="N87" s="73"/>
      <c r="O87" s="72">
        <v>0</v>
      </c>
    </row>
    <row r="90" spans="1:15" x14ac:dyDescent="0.2">
      <c r="A90" s="118" t="s">
        <v>56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20"/>
    </row>
    <row r="91" spans="1:15" x14ac:dyDescent="0.2">
      <c r="A91" s="54"/>
      <c r="B91" s="116" t="s">
        <v>57</v>
      </c>
      <c r="C91" s="117"/>
      <c r="D91" s="116" t="s">
        <v>7</v>
      </c>
      <c r="E91" s="117"/>
      <c r="F91" s="116" t="s">
        <v>8</v>
      </c>
      <c r="G91" s="117"/>
      <c r="H91" s="116" t="s">
        <v>9</v>
      </c>
      <c r="I91" s="117"/>
      <c r="J91" s="116" t="s">
        <v>10</v>
      </c>
      <c r="K91" s="117"/>
      <c r="L91" s="116" t="s">
        <v>11</v>
      </c>
      <c r="M91" s="117"/>
      <c r="N91" s="116" t="s">
        <v>35</v>
      </c>
      <c r="O91" s="117"/>
    </row>
    <row r="92" spans="1:15" x14ac:dyDescent="0.2">
      <c r="A92" s="29" t="s">
        <v>26</v>
      </c>
      <c r="B92" s="17"/>
      <c r="C92" s="30"/>
      <c r="D92" s="17">
        <v>6.5</v>
      </c>
      <c r="E92" s="30"/>
      <c r="F92" s="17">
        <v>18.7</v>
      </c>
      <c r="G92" s="30"/>
      <c r="H92" s="17">
        <v>15.3</v>
      </c>
      <c r="I92" s="19"/>
      <c r="J92" s="17">
        <v>12.1</v>
      </c>
      <c r="K92" s="30"/>
      <c r="L92" s="17">
        <v>9.1</v>
      </c>
      <c r="M92" s="30"/>
      <c r="N92" s="17"/>
      <c r="O92" s="30"/>
    </row>
    <row r="93" spans="1:15" x14ac:dyDescent="0.2">
      <c r="A93" s="28" t="s">
        <v>27</v>
      </c>
      <c r="B93" s="3"/>
      <c r="C93" s="31"/>
      <c r="D93" s="3">
        <v>19.7</v>
      </c>
      <c r="E93" s="31"/>
      <c r="F93" s="3">
        <v>51.1</v>
      </c>
      <c r="G93" s="31"/>
      <c r="H93" s="3">
        <v>52.6</v>
      </c>
      <c r="I93" s="4"/>
      <c r="J93" s="3">
        <v>38.1</v>
      </c>
      <c r="K93" s="31"/>
      <c r="L93" s="3">
        <v>28.6</v>
      </c>
      <c r="M93" s="31"/>
      <c r="N93" s="3"/>
      <c r="O93" s="31"/>
    </row>
    <row r="94" spans="1:15" x14ac:dyDescent="0.2">
      <c r="A94" s="28" t="s">
        <v>34</v>
      </c>
      <c r="B94" s="3"/>
      <c r="C94" s="35"/>
      <c r="D94" s="3"/>
      <c r="E94" s="35">
        <v>1</v>
      </c>
      <c r="F94" s="3"/>
      <c r="G94" s="35">
        <v>5</v>
      </c>
      <c r="H94" s="3"/>
      <c r="I94" s="35">
        <v>12</v>
      </c>
      <c r="J94" s="3"/>
      <c r="K94" s="35">
        <v>12</v>
      </c>
      <c r="L94" s="3"/>
      <c r="M94" s="35">
        <v>3</v>
      </c>
      <c r="N94" s="3"/>
      <c r="O94" s="35"/>
    </row>
    <row r="95" spans="1:15" x14ac:dyDescent="0.2">
      <c r="A95" s="29" t="s">
        <v>28</v>
      </c>
      <c r="B95" s="17"/>
      <c r="C95" s="32"/>
      <c r="D95" s="17"/>
      <c r="E95" s="32">
        <v>4</v>
      </c>
      <c r="F95" s="33"/>
      <c r="G95" s="32">
        <v>16.600000000000001</v>
      </c>
      <c r="H95" s="33"/>
      <c r="I95" s="32">
        <v>24.8</v>
      </c>
      <c r="J95" s="34"/>
      <c r="K95" s="32">
        <v>22.3</v>
      </c>
      <c r="L95" s="33"/>
      <c r="M95" s="32">
        <v>14.2</v>
      </c>
      <c r="N95" s="33"/>
      <c r="O95" s="32"/>
    </row>
    <row r="96" spans="1:15" x14ac:dyDescent="0.2">
      <c r="A96" s="28" t="s">
        <v>29</v>
      </c>
      <c r="B96" s="3"/>
      <c r="C96" s="35"/>
      <c r="D96" s="3"/>
      <c r="E96" s="35">
        <v>1.1000000000000001</v>
      </c>
      <c r="F96" s="36"/>
      <c r="G96" s="35">
        <v>10.4</v>
      </c>
      <c r="H96" s="36"/>
      <c r="I96" s="35">
        <v>19</v>
      </c>
      <c r="J96" s="37"/>
      <c r="K96" s="35">
        <v>17.8</v>
      </c>
      <c r="L96" s="36"/>
      <c r="M96" s="35">
        <v>8.3000000000000007</v>
      </c>
      <c r="N96" s="36"/>
      <c r="O96" s="35"/>
    </row>
    <row r="97" spans="1:18" x14ac:dyDescent="0.2">
      <c r="A97" s="29" t="s">
        <v>30</v>
      </c>
      <c r="B97" s="17"/>
      <c r="C97" s="32"/>
      <c r="D97" s="17"/>
      <c r="E97" s="32">
        <v>0.2</v>
      </c>
      <c r="F97" s="33"/>
      <c r="G97" s="32">
        <v>5.0999999999999996</v>
      </c>
      <c r="H97" s="33"/>
      <c r="I97" s="32">
        <v>13.7</v>
      </c>
      <c r="J97" s="34"/>
      <c r="K97" s="32">
        <v>12.4</v>
      </c>
      <c r="L97" s="33"/>
      <c r="M97" s="32">
        <v>4.5999999999999996</v>
      </c>
      <c r="N97" s="33"/>
      <c r="O97" s="32"/>
    </row>
    <row r="98" spans="1:18" x14ac:dyDescent="0.2">
      <c r="A98" s="41" t="s">
        <v>31</v>
      </c>
      <c r="B98" s="83"/>
      <c r="C98" s="38"/>
      <c r="D98" s="83"/>
      <c r="E98" s="38">
        <v>0</v>
      </c>
      <c r="F98" s="39"/>
      <c r="G98" s="38">
        <v>1.7</v>
      </c>
      <c r="H98" s="39"/>
      <c r="I98" s="38">
        <v>7</v>
      </c>
      <c r="J98" s="40"/>
      <c r="K98" s="38">
        <v>4.5</v>
      </c>
      <c r="L98" s="39"/>
      <c r="M98" s="38">
        <v>1</v>
      </c>
      <c r="N98" s="39"/>
      <c r="O98" s="38"/>
    </row>
    <row r="99" spans="1:18" x14ac:dyDescent="0.2">
      <c r="A99" s="44" t="s">
        <v>32</v>
      </c>
      <c r="B99" s="45"/>
      <c r="C99" s="46">
        <f>ROUND(((C98*30)+(C97*30)+(C96*30)+(C95*30))/120,2)</f>
        <v>0</v>
      </c>
      <c r="D99" s="45"/>
      <c r="E99" s="46">
        <f>ROUND(((E98*30)+(E97*30)+(E96*30)+(E95*30))/120,2)</f>
        <v>1.33</v>
      </c>
      <c r="F99" s="45"/>
      <c r="G99" s="46">
        <f>ROUND(((G98*31)+(G97*31)+(G96*31)+(G95*31))/124,2)</f>
        <v>8.4499999999999993</v>
      </c>
      <c r="H99" s="45"/>
      <c r="I99" s="46">
        <f>ROUND(((I98*31)+(I97*31)+(I96*31)+(I95*31))/124,2)</f>
        <v>16.13</v>
      </c>
      <c r="J99" s="45"/>
      <c r="K99" s="46">
        <f>ROUND(((K98*28)+(K97*28)+(K96*28)+(K95*28))/112,2)+1</f>
        <v>15.25</v>
      </c>
      <c r="L99" s="45"/>
      <c r="M99" s="46">
        <f>ROUND(((M98*31)+(M97*31)+(M96*31)+(M95*31))/124,2)</f>
        <v>7.03</v>
      </c>
      <c r="N99" s="45"/>
      <c r="O99" s="46">
        <f>ROUND(((O98*31)+(O97*31)+(O96*31)+(O95*31))/124,2)</f>
        <v>0</v>
      </c>
    </row>
    <row r="102" spans="1:18" x14ac:dyDescent="0.2">
      <c r="A102" s="116" t="s">
        <v>100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17"/>
      <c r="P102" s="129" t="s">
        <v>99</v>
      </c>
      <c r="Q102" s="129"/>
      <c r="R102" s="129"/>
    </row>
    <row r="103" spans="1:18" x14ac:dyDescent="0.2">
      <c r="A103" s="124" t="s">
        <v>89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6"/>
      <c r="P103" s="93" t="s">
        <v>96</v>
      </c>
      <c r="Q103" s="93" t="s">
        <v>98</v>
      </c>
      <c r="R103" s="93" t="s">
        <v>97</v>
      </c>
    </row>
    <row r="104" spans="1:18" x14ac:dyDescent="0.2">
      <c r="A104" s="24" t="s">
        <v>101</v>
      </c>
      <c r="B104" s="127" t="s">
        <v>57</v>
      </c>
      <c r="C104" s="128"/>
      <c r="D104" s="127" t="s">
        <v>7</v>
      </c>
      <c r="E104" s="128"/>
      <c r="F104" s="127" t="s">
        <v>8</v>
      </c>
      <c r="G104" s="128"/>
      <c r="H104" s="127" t="s">
        <v>9</v>
      </c>
      <c r="I104" s="128"/>
      <c r="J104" s="127" t="s">
        <v>10</v>
      </c>
      <c r="K104" s="128"/>
      <c r="L104" s="127" t="s">
        <v>11</v>
      </c>
      <c r="M104" s="128"/>
      <c r="N104" s="127" t="s">
        <v>35</v>
      </c>
      <c r="O104" s="128"/>
    </row>
    <row r="105" spans="1:18" x14ac:dyDescent="0.2">
      <c r="A105" s="25" t="s">
        <v>0</v>
      </c>
      <c r="B105" s="7" t="s">
        <v>2</v>
      </c>
      <c r="C105" s="11" t="s">
        <v>1</v>
      </c>
      <c r="D105" s="7" t="s">
        <v>2</v>
      </c>
      <c r="E105" s="11" t="s">
        <v>1</v>
      </c>
      <c r="F105" s="7" t="s">
        <v>2</v>
      </c>
      <c r="G105" s="11" t="s">
        <v>1</v>
      </c>
      <c r="H105" s="7" t="s">
        <v>2</v>
      </c>
      <c r="I105" s="11" t="s">
        <v>1</v>
      </c>
      <c r="J105" s="7" t="s">
        <v>2</v>
      </c>
      <c r="K105" s="11" t="s">
        <v>1</v>
      </c>
      <c r="L105" s="7" t="s">
        <v>2</v>
      </c>
      <c r="M105" s="11" t="s">
        <v>1</v>
      </c>
      <c r="N105" s="7" t="s">
        <v>2</v>
      </c>
      <c r="O105" s="11" t="s">
        <v>1</v>
      </c>
    </row>
    <row r="106" spans="1:18" x14ac:dyDescent="0.2">
      <c r="A106" s="26">
        <v>1</v>
      </c>
      <c r="B106" s="34"/>
      <c r="C106" s="32"/>
      <c r="D106" s="34">
        <v>9.5</v>
      </c>
      <c r="E106" s="32">
        <v>9.5</v>
      </c>
      <c r="F106" s="34"/>
      <c r="G106" s="32"/>
      <c r="H106" s="34"/>
      <c r="I106" s="32"/>
      <c r="J106" s="34"/>
      <c r="K106" s="32"/>
      <c r="L106" s="34"/>
      <c r="M106" s="32"/>
      <c r="N106" s="34"/>
      <c r="O106" s="32"/>
    </row>
    <row r="107" spans="1:18" x14ac:dyDescent="0.2">
      <c r="A107" s="25">
        <v>2</v>
      </c>
      <c r="B107" s="37"/>
      <c r="C107" s="64"/>
      <c r="D107" s="37"/>
      <c r="E107" s="64" t="s">
        <v>49</v>
      </c>
      <c r="F107" s="37"/>
      <c r="G107" s="35"/>
      <c r="H107" s="37"/>
      <c r="I107" s="35"/>
      <c r="J107" s="37"/>
      <c r="K107" s="35"/>
      <c r="L107" s="37"/>
      <c r="M107" s="35"/>
      <c r="N107" s="37"/>
      <c r="O107" s="35"/>
    </row>
    <row r="108" spans="1:18" x14ac:dyDescent="0.2">
      <c r="A108" s="26">
        <v>3</v>
      </c>
      <c r="B108" s="34"/>
      <c r="C108" s="32"/>
      <c r="D108" s="34"/>
      <c r="E108" s="32"/>
      <c r="F108" s="34"/>
      <c r="G108" s="32"/>
      <c r="H108" s="34" t="s">
        <v>49</v>
      </c>
      <c r="I108" s="32"/>
      <c r="J108" s="34"/>
      <c r="K108" s="32"/>
      <c r="L108" s="34"/>
      <c r="M108" s="32"/>
      <c r="N108" s="34"/>
      <c r="O108" s="32"/>
    </row>
    <row r="109" spans="1:18" x14ac:dyDescent="0.2">
      <c r="A109" s="25">
        <v>4</v>
      </c>
      <c r="B109" s="37"/>
      <c r="C109" s="35"/>
      <c r="D109" s="37"/>
      <c r="E109" s="35"/>
      <c r="F109" s="37"/>
      <c r="G109" s="35"/>
      <c r="H109" s="37">
        <v>3</v>
      </c>
      <c r="I109" s="35">
        <v>3</v>
      </c>
      <c r="J109" s="37"/>
      <c r="K109" s="35"/>
      <c r="L109" s="37"/>
      <c r="M109" s="35"/>
      <c r="N109" s="37"/>
      <c r="O109" s="35"/>
    </row>
    <row r="110" spans="1:18" x14ac:dyDescent="0.2">
      <c r="A110" s="26">
        <v>5</v>
      </c>
      <c r="B110" s="34"/>
      <c r="C110" s="32"/>
      <c r="D110" s="34"/>
      <c r="E110" s="32"/>
      <c r="F110" s="34"/>
      <c r="G110" s="32"/>
      <c r="H110" s="34"/>
      <c r="I110" s="32">
        <v>2</v>
      </c>
      <c r="J110" s="34"/>
      <c r="K110" s="32"/>
      <c r="L110" s="34"/>
      <c r="M110" s="32"/>
      <c r="N110" s="34"/>
      <c r="O110" s="32"/>
    </row>
    <row r="111" spans="1:18" x14ac:dyDescent="0.2">
      <c r="A111" s="25">
        <v>6</v>
      </c>
      <c r="B111" s="37"/>
      <c r="C111" s="35"/>
      <c r="D111" s="37"/>
      <c r="E111" s="35"/>
      <c r="F111" s="37" t="s">
        <v>49</v>
      </c>
      <c r="G111" s="35" t="s">
        <v>49</v>
      </c>
      <c r="H111" s="37"/>
      <c r="I111" s="35">
        <v>1.5</v>
      </c>
      <c r="J111" s="37"/>
      <c r="K111" s="35"/>
      <c r="L111" s="37"/>
      <c r="M111" s="35"/>
      <c r="N111" s="37"/>
      <c r="O111" s="35"/>
    </row>
    <row r="112" spans="1:18" x14ac:dyDescent="0.2">
      <c r="A112" s="26">
        <v>7</v>
      </c>
      <c r="B112" s="34"/>
      <c r="C112" s="32"/>
      <c r="D112" s="34"/>
      <c r="E112" s="32"/>
      <c r="F112" s="34"/>
      <c r="G112" s="32"/>
      <c r="H112" s="34">
        <v>1</v>
      </c>
      <c r="I112" s="32">
        <v>2</v>
      </c>
      <c r="J112" s="34"/>
      <c r="K112" s="32"/>
      <c r="L112" s="34"/>
      <c r="M112" s="32"/>
      <c r="N112" s="34"/>
      <c r="O112" s="32"/>
    </row>
    <row r="113" spans="1:15" x14ac:dyDescent="0.2">
      <c r="A113" s="25">
        <v>8</v>
      </c>
      <c r="B113" s="37"/>
      <c r="C113" s="35"/>
      <c r="D113" s="37"/>
      <c r="E113" s="35"/>
      <c r="F113" s="37"/>
      <c r="G113" s="35"/>
      <c r="H113" s="37"/>
      <c r="I113" s="35" t="s">
        <v>49</v>
      </c>
      <c r="J113" s="37"/>
      <c r="K113" s="35"/>
      <c r="L113" s="37"/>
      <c r="M113" s="35"/>
      <c r="N113" s="37"/>
      <c r="O113" s="35"/>
    </row>
    <row r="114" spans="1:15" x14ac:dyDescent="0.2">
      <c r="A114" s="26">
        <v>9</v>
      </c>
      <c r="B114" s="34"/>
      <c r="C114" s="32"/>
      <c r="D114" s="34"/>
      <c r="E114" s="32"/>
      <c r="F114" s="34"/>
      <c r="G114" s="32"/>
      <c r="H114" s="34">
        <v>1</v>
      </c>
      <c r="I114" s="32">
        <v>1</v>
      </c>
      <c r="J114" s="34"/>
      <c r="K114" s="32"/>
      <c r="L114" s="34"/>
      <c r="M114" s="32"/>
      <c r="N114" s="34"/>
      <c r="O114" s="32"/>
    </row>
    <row r="115" spans="1:15" x14ac:dyDescent="0.2">
      <c r="A115" s="25">
        <v>10</v>
      </c>
      <c r="B115" s="37"/>
      <c r="C115" s="35"/>
      <c r="D115" s="37"/>
      <c r="E115" s="35"/>
      <c r="F115" s="37">
        <v>1</v>
      </c>
      <c r="G115" s="35">
        <v>1</v>
      </c>
      <c r="H115" s="37">
        <v>1.5</v>
      </c>
      <c r="I115" s="35">
        <v>1.5</v>
      </c>
      <c r="J115" s="37"/>
      <c r="K115" s="35"/>
      <c r="L115" s="37">
        <v>5</v>
      </c>
      <c r="M115" s="35">
        <v>5</v>
      </c>
      <c r="N115" s="37"/>
      <c r="O115" s="35"/>
    </row>
    <row r="116" spans="1:15" x14ac:dyDescent="0.2">
      <c r="A116" s="26">
        <v>11</v>
      </c>
      <c r="B116" s="34"/>
      <c r="C116" s="32"/>
      <c r="D116" s="34"/>
      <c r="E116" s="32"/>
      <c r="F116" s="34"/>
      <c r="G116" s="32"/>
      <c r="H116" s="34">
        <v>3</v>
      </c>
      <c r="I116" s="32">
        <v>4</v>
      </c>
      <c r="J116" s="34"/>
      <c r="K116" s="32"/>
      <c r="L116" s="34">
        <v>6</v>
      </c>
      <c r="M116" s="32">
        <v>11</v>
      </c>
      <c r="N116" s="34"/>
      <c r="O116" s="32"/>
    </row>
    <row r="117" spans="1:15" x14ac:dyDescent="0.2">
      <c r="A117" s="25">
        <v>12</v>
      </c>
      <c r="B117" s="37"/>
      <c r="C117" s="35"/>
      <c r="D117" s="37"/>
      <c r="E117" s="35"/>
      <c r="F117" s="37"/>
      <c r="G117" s="35"/>
      <c r="H117" s="37" t="s">
        <v>49</v>
      </c>
      <c r="I117" s="35">
        <v>2</v>
      </c>
      <c r="J117" s="37"/>
      <c r="K117" s="35"/>
      <c r="L117" s="37"/>
      <c r="M117" s="35"/>
      <c r="N117" s="37"/>
      <c r="O117" s="35"/>
    </row>
    <row r="118" spans="1:15" x14ac:dyDescent="0.2">
      <c r="A118" s="26">
        <v>13</v>
      </c>
      <c r="B118" s="34"/>
      <c r="C118" s="32"/>
      <c r="D118" s="34"/>
      <c r="E118" s="32"/>
      <c r="F118" s="34"/>
      <c r="G118" s="32"/>
      <c r="H118" s="34">
        <v>2</v>
      </c>
      <c r="I118" s="32">
        <v>3</v>
      </c>
      <c r="J118" s="34"/>
      <c r="K118" s="32"/>
      <c r="L118" s="34"/>
      <c r="M118" s="32"/>
      <c r="N118" s="34"/>
      <c r="O118" s="32"/>
    </row>
    <row r="119" spans="1:15" x14ac:dyDescent="0.2">
      <c r="A119" s="25">
        <v>14</v>
      </c>
      <c r="B119" s="37"/>
      <c r="C119" s="35"/>
      <c r="D119" s="37"/>
      <c r="E119" s="35"/>
      <c r="F119" s="37"/>
      <c r="G119" s="35"/>
      <c r="H119" s="37">
        <v>9</v>
      </c>
      <c r="I119" s="35">
        <v>12</v>
      </c>
      <c r="J119" s="37">
        <v>1.5</v>
      </c>
      <c r="K119" s="35">
        <v>1.5</v>
      </c>
      <c r="L119" s="37"/>
      <c r="M119" s="35"/>
      <c r="N119" s="37"/>
      <c r="O119" s="35"/>
    </row>
    <row r="120" spans="1:15" x14ac:dyDescent="0.2">
      <c r="A120" s="26">
        <v>15</v>
      </c>
      <c r="B120" s="34"/>
      <c r="C120" s="32"/>
      <c r="D120" s="34"/>
      <c r="E120" s="32"/>
      <c r="F120" s="34"/>
      <c r="G120" s="32"/>
      <c r="H120" s="34" t="s">
        <v>49</v>
      </c>
      <c r="I120" s="32">
        <v>9</v>
      </c>
      <c r="J120" s="34"/>
      <c r="K120" s="32"/>
      <c r="L120" s="34"/>
      <c r="M120" s="32"/>
      <c r="N120" s="34"/>
      <c r="O120" s="32"/>
    </row>
    <row r="121" spans="1:15" x14ac:dyDescent="0.2">
      <c r="A121" s="25">
        <v>16</v>
      </c>
      <c r="B121" s="37"/>
      <c r="C121" s="35"/>
      <c r="D121" s="37"/>
      <c r="E121" s="35"/>
      <c r="F121" s="37"/>
      <c r="G121" s="35"/>
      <c r="H121" s="37">
        <v>1.5</v>
      </c>
      <c r="I121" s="35">
        <v>9.5</v>
      </c>
      <c r="J121" s="37">
        <v>2</v>
      </c>
      <c r="K121" s="35">
        <v>2</v>
      </c>
      <c r="L121" s="37"/>
      <c r="M121" s="35"/>
      <c r="N121" s="37"/>
      <c r="O121" s="35"/>
    </row>
    <row r="122" spans="1:15" x14ac:dyDescent="0.2">
      <c r="A122" s="26">
        <v>17</v>
      </c>
      <c r="B122" s="34"/>
      <c r="C122" s="32"/>
      <c r="D122" s="34"/>
      <c r="E122" s="32"/>
      <c r="F122" s="34"/>
      <c r="G122" s="32"/>
      <c r="H122" s="34">
        <v>1</v>
      </c>
      <c r="I122" s="32">
        <v>10</v>
      </c>
      <c r="J122" s="34">
        <v>5</v>
      </c>
      <c r="K122" s="32">
        <v>6</v>
      </c>
      <c r="L122" s="34"/>
      <c r="M122" s="32"/>
      <c r="N122" s="34"/>
      <c r="O122" s="32"/>
    </row>
    <row r="123" spans="1:15" x14ac:dyDescent="0.2">
      <c r="A123" s="25">
        <v>18</v>
      </c>
      <c r="B123" s="37"/>
      <c r="C123" s="35"/>
      <c r="D123" s="37"/>
      <c r="E123" s="35"/>
      <c r="F123" s="37"/>
      <c r="G123" s="35"/>
      <c r="H123" s="37">
        <v>3</v>
      </c>
      <c r="I123" s="35">
        <v>12</v>
      </c>
      <c r="J123" s="37">
        <v>0.5</v>
      </c>
      <c r="K123" s="35">
        <v>2.5</v>
      </c>
      <c r="L123" s="37">
        <v>1</v>
      </c>
      <c r="M123" s="35">
        <v>1</v>
      </c>
      <c r="N123" s="37"/>
      <c r="O123" s="35"/>
    </row>
    <row r="124" spans="1:15" x14ac:dyDescent="0.2">
      <c r="A124" s="26">
        <v>19</v>
      </c>
      <c r="B124" s="34"/>
      <c r="C124" s="32"/>
      <c r="D124" s="34"/>
      <c r="E124" s="32"/>
      <c r="F124" s="34">
        <v>7</v>
      </c>
      <c r="G124" s="32">
        <v>7</v>
      </c>
      <c r="H124" s="34">
        <v>2.5</v>
      </c>
      <c r="I124" s="32">
        <v>13</v>
      </c>
      <c r="J124" s="34">
        <v>0.5</v>
      </c>
      <c r="K124" s="32">
        <v>3</v>
      </c>
      <c r="L124" s="34">
        <v>0.5</v>
      </c>
      <c r="M124" s="32">
        <v>0.5</v>
      </c>
      <c r="N124" s="34"/>
      <c r="O124" s="32"/>
    </row>
    <row r="125" spans="1:15" x14ac:dyDescent="0.2">
      <c r="A125" s="25">
        <v>20</v>
      </c>
      <c r="B125" s="37"/>
      <c r="C125" s="35"/>
      <c r="D125" s="37"/>
      <c r="E125" s="35"/>
      <c r="F125" s="37"/>
      <c r="G125" s="35">
        <v>6</v>
      </c>
      <c r="H125" s="37">
        <v>3.5</v>
      </c>
      <c r="I125" s="35">
        <v>15</v>
      </c>
      <c r="J125" s="37"/>
      <c r="K125" s="35"/>
      <c r="L125" s="37">
        <v>2</v>
      </c>
      <c r="M125" s="35">
        <v>2</v>
      </c>
      <c r="N125" s="37"/>
      <c r="O125" s="35"/>
    </row>
    <row r="126" spans="1:15" x14ac:dyDescent="0.2">
      <c r="A126" s="26">
        <v>21</v>
      </c>
      <c r="B126" s="34"/>
      <c r="C126" s="32"/>
      <c r="D126" s="34"/>
      <c r="E126" s="32"/>
      <c r="F126" s="34"/>
      <c r="G126" s="32">
        <v>3.5</v>
      </c>
      <c r="H126" s="34">
        <v>12</v>
      </c>
      <c r="I126" s="32">
        <v>25</v>
      </c>
      <c r="J126" s="34"/>
      <c r="K126" s="32"/>
      <c r="L126" s="34">
        <v>2</v>
      </c>
      <c r="M126" s="32">
        <v>2</v>
      </c>
      <c r="N126" s="34"/>
      <c r="O126" s="32"/>
    </row>
    <row r="127" spans="1:15" x14ac:dyDescent="0.2">
      <c r="A127" s="25">
        <v>22</v>
      </c>
      <c r="B127" s="37"/>
      <c r="C127" s="35"/>
      <c r="D127" s="37"/>
      <c r="E127" s="35"/>
      <c r="F127" s="37"/>
      <c r="G127" s="35"/>
      <c r="H127" s="37"/>
      <c r="I127" s="35">
        <v>15</v>
      </c>
      <c r="J127" s="37"/>
      <c r="K127" s="35"/>
      <c r="L127" s="37" t="s">
        <v>49</v>
      </c>
      <c r="M127" s="35" t="s">
        <v>49</v>
      </c>
      <c r="N127" s="37"/>
      <c r="O127" s="35"/>
    </row>
    <row r="128" spans="1:15" x14ac:dyDescent="0.2">
      <c r="A128" s="26">
        <v>23</v>
      </c>
      <c r="B128" s="84"/>
      <c r="C128" s="32"/>
      <c r="D128" s="84"/>
      <c r="E128" s="32"/>
      <c r="F128" s="34"/>
      <c r="G128" s="32"/>
      <c r="H128" s="34">
        <v>8</v>
      </c>
      <c r="I128" s="32">
        <v>20</v>
      </c>
      <c r="J128" s="34"/>
      <c r="K128" s="32"/>
      <c r="L128" s="115">
        <v>2</v>
      </c>
      <c r="M128" s="32">
        <v>2</v>
      </c>
      <c r="N128" s="34"/>
      <c r="O128" s="32"/>
    </row>
    <row r="129" spans="1:15" x14ac:dyDescent="0.2">
      <c r="A129" s="25">
        <v>24</v>
      </c>
      <c r="B129" s="37"/>
      <c r="C129" s="35"/>
      <c r="D129" s="37"/>
      <c r="E129" s="35"/>
      <c r="F129" s="37"/>
      <c r="G129" s="35"/>
      <c r="H129" s="37" t="s">
        <v>80</v>
      </c>
      <c r="I129" s="35">
        <v>16</v>
      </c>
      <c r="J129" s="37"/>
      <c r="K129" s="35"/>
      <c r="L129" s="37"/>
      <c r="M129" s="35"/>
      <c r="N129" s="37"/>
      <c r="O129" s="35"/>
    </row>
    <row r="130" spans="1:15" x14ac:dyDescent="0.2">
      <c r="A130" s="26">
        <v>25</v>
      </c>
      <c r="B130" s="34"/>
      <c r="C130" s="32"/>
      <c r="D130" s="34"/>
      <c r="E130" s="32"/>
      <c r="F130" s="34"/>
      <c r="G130" s="32"/>
      <c r="H130" s="34"/>
      <c r="I130" s="32">
        <v>12</v>
      </c>
      <c r="J130" s="34"/>
      <c r="K130" s="32"/>
      <c r="L130" s="34"/>
      <c r="M130" s="32"/>
      <c r="N130" s="34"/>
      <c r="O130" s="32"/>
    </row>
    <row r="131" spans="1:15" x14ac:dyDescent="0.2">
      <c r="A131" s="25">
        <v>26</v>
      </c>
      <c r="B131" s="37"/>
      <c r="C131" s="35"/>
      <c r="D131" s="37"/>
      <c r="E131" s="35"/>
      <c r="F131" s="37"/>
      <c r="G131" s="35"/>
      <c r="H131" s="37"/>
      <c r="I131" s="35">
        <v>4</v>
      </c>
      <c r="J131" s="37"/>
      <c r="K131" s="35"/>
      <c r="L131" s="37"/>
      <c r="M131" s="35"/>
      <c r="N131" s="37"/>
      <c r="O131" s="35"/>
    </row>
    <row r="132" spans="1:15" x14ac:dyDescent="0.2">
      <c r="A132" s="26">
        <v>27</v>
      </c>
      <c r="B132" s="34"/>
      <c r="C132" s="32"/>
      <c r="D132" s="34" t="s">
        <v>49</v>
      </c>
      <c r="E132" s="32" t="s">
        <v>49</v>
      </c>
      <c r="F132" s="34"/>
      <c r="G132" s="32"/>
      <c r="H132" s="34"/>
      <c r="I132" s="32" t="s">
        <v>49</v>
      </c>
      <c r="J132" s="34"/>
      <c r="K132" s="32"/>
      <c r="L132" s="34"/>
      <c r="M132" s="32"/>
      <c r="N132" s="34"/>
      <c r="O132" s="32"/>
    </row>
    <row r="133" spans="1:15" x14ac:dyDescent="0.2">
      <c r="A133" s="25">
        <v>28</v>
      </c>
      <c r="B133" s="37"/>
      <c r="C133" s="35"/>
      <c r="D133" s="37" t="s">
        <v>49</v>
      </c>
      <c r="E133" s="35" t="s">
        <v>49</v>
      </c>
      <c r="F133" s="37"/>
      <c r="G133" s="35"/>
      <c r="H133" s="37"/>
      <c r="I133" s="35" t="s">
        <v>49</v>
      </c>
      <c r="J133" s="37"/>
      <c r="K133" s="35"/>
      <c r="L133" s="37"/>
      <c r="M133" s="35"/>
      <c r="N133" s="37"/>
      <c r="O133" s="35"/>
    </row>
    <row r="134" spans="1:15" x14ac:dyDescent="0.2">
      <c r="A134" s="26">
        <v>29</v>
      </c>
      <c r="B134" s="34"/>
      <c r="C134" s="32"/>
      <c r="D134" s="34"/>
      <c r="E134" s="32"/>
      <c r="F134" s="34"/>
      <c r="G134" s="32"/>
      <c r="H134" s="34">
        <v>1</v>
      </c>
      <c r="I134" s="32">
        <v>1</v>
      </c>
      <c r="J134" s="34">
        <v>0.5</v>
      </c>
      <c r="K134" s="32">
        <v>0.5</v>
      </c>
      <c r="L134" s="34"/>
      <c r="M134" s="32"/>
      <c r="N134" s="34"/>
      <c r="O134" s="32"/>
    </row>
    <row r="135" spans="1:15" x14ac:dyDescent="0.2">
      <c r="A135" s="25">
        <v>30</v>
      </c>
      <c r="B135" s="37"/>
      <c r="C135" s="35"/>
      <c r="D135" s="37"/>
      <c r="E135" s="35"/>
      <c r="F135" s="37"/>
      <c r="G135" s="35"/>
      <c r="H135" s="37"/>
      <c r="I135" s="35"/>
      <c r="J135" s="103"/>
      <c r="K135" s="104"/>
      <c r="L135" s="37"/>
      <c r="M135" s="35"/>
      <c r="N135" s="37"/>
      <c r="O135" s="35"/>
    </row>
    <row r="136" spans="1:15" x14ac:dyDescent="0.2">
      <c r="A136" s="26">
        <v>31</v>
      </c>
      <c r="B136" s="85"/>
      <c r="C136" s="86"/>
      <c r="D136" s="105"/>
      <c r="E136" s="106"/>
      <c r="F136" s="85" t="s">
        <v>49</v>
      </c>
      <c r="G136" s="86"/>
      <c r="H136" s="85"/>
      <c r="I136" s="86"/>
      <c r="J136" s="105"/>
      <c r="K136" s="106"/>
      <c r="L136" s="85"/>
      <c r="M136" s="86"/>
      <c r="N136" s="105"/>
      <c r="O136" s="106"/>
    </row>
    <row r="137" spans="1:15" x14ac:dyDescent="0.2">
      <c r="A137" s="107" t="s">
        <v>4</v>
      </c>
      <c r="B137" s="3"/>
      <c r="C137" s="2"/>
      <c r="D137" s="3"/>
      <c r="E137" s="2"/>
      <c r="F137" s="3"/>
      <c r="G137" s="2"/>
      <c r="H137" s="3"/>
      <c r="I137" s="2"/>
      <c r="J137" s="3"/>
      <c r="K137" s="2"/>
      <c r="L137" s="3"/>
      <c r="M137" s="4"/>
      <c r="N137" s="3"/>
      <c r="O137" s="4"/>
    </row>
    <row r="138" spans="1:15" x14ac:dyDescent="0.2">
      <c r="A138" s="25" t="s">
        <v>14</v>
      </c>
      <c r="B138" s="3">
        <f>COUNTA(B106:B136)</f>
        <v>0</v>
      </c>
      <c r="C138" s="2">
        <f>COUNTA(C106:C136)</f>
        <v>0</v>
      </c>
      <c r="D138" s="3">
        <f>COUNTA(D106:D136)</f>
        <v>3</v>
      </c>
      <c r="E138" s="2">
        <f>COUNTA(E106:E136)</f>
        <v>4</v>
      </c>
      <c r="F138" s="3">
        <f t="shared" ref="F138:K138" si="21">COUNTA(F106:F136)</f>
        <v>4</v>
      </c>
      <c r="G138" s="2">
        <f t="shared" si="21"/>
        <v>5</v>
      </c>
      <c r="H138" s="3">
        <f t="shared" si="21"/>
        <v>19</v>
      </c>
      <c r="I138" s="2">
        <f t="shared" si="21"/>
        <v>26</v>
      </c>
      <c r="J138" s="3">
        <f t="shared" si="21"/>
        <v>6</v>
      </c>
      <c r="K138" s="2">
        <f t="shared" si="21"/>
        <v>6</v>
      </c>
      <c r="L138" s="3">
        <f>COUNTA(L106:L136)</f>
        <v>8</v>
      </c>
      <c r="M138" s="2">
        <f>COUNTA(M106:M136)</f>
        <v>8</v>
      </c>
      <c r="N138" s="3">
        <f>COUNTA(N106:N136)</f>
        <v>0</v>
      </c>
      <c r="O138" s="4">
        <f>COUNTA(O106:O136)</f>
        <v>0</v>
      </c>
    </row>
    <row r="139" spans="1:15" x14ac:dyDescent="0.2">
      <c r="A139" s="6" t="s">
        <v>13</v>
      </c>
      <c r="B139" s="95">
        <f>SUM(B106:B136)</f>
        <v>0</v>
      </c>
      <c r="C139" s="96">
        <f>SUM(C106:C136)</f>
        <v>0</v>
      </c>
      <c r="D139" s="95">
        <f>SUM(D106:D136)</f>
        <v>9.5</v>
      </c>
      <c r="E139" s="96">
        <f>SUM(E106:E136)</f>
        <v>9.5</v>
      </c>
      <c r="F139" s="95">
        <f t="shared" ref="F139:K139" si="22">SUM(F106:F136)</f>
        <v>8</v>
      </c>
      <c r="G139" s="96">
        <f t="shared" si="22"/>
        <v>17.5</v>
      </c>
      <c r="H139" s="95">
        <f t="shared" si="22"/>
        <v>53</v>
      </c>
      <c r="I139" s="96">
        <f t="shared" si="22"/>
        <v>193.5</v>
      </c>
      <c r="J139" s="95">
        <f t="shared" si="22"/>
        <v>10</v>
      </c>
      <c r="K139" s="96">
        <f t="shared" si="22"/>
        <v>15.5</v>
      </c>
      <c r="L139" s="95">
        <f>SUM(L106:L136)</f>
        <v>18.5</v>
      </c>
      <c r="M139" s="96">
        <f>SUM(M106:M136)</f>
        <v>23.5</v>
      </c>
      <c r="N139" s="95">
        <f>SUM(N106:N136)</f>
        <v>0</v>
      </c>
      <c r="O139" s="99">
        <f>SUM(O106:O136)</f>
        <v>0</v>
      </c>
    </row>
    <row r="140" spans="1:15" x14ac:dyDescent="0.2">
      <c r="A140" s="16" t="s">
        <v>23</v>
      </c>
      <c r="B140" s="3"/>
      <c r="C140" s="2"/>
      <c r="D140" s="3"/>
      <c r="E140" s="2"/>
      <c r="F140" s="3"/>
      <c r="G140" s="2"/>
      <c r="H140" s="3"/>
      <c r="I140" s="2"/>
      <c r="J140" s="3"/>
      <c r="K140" s="2"/>
      <c r="L140" s="3"/>
      <c r="M140" s="2"/>
      <c r="N140" s="3"/>
      <c r="O140" s="75"/>
    </row>
    <row r="141" spans="1:15" x14ac:dyDescent="0.2">
      <c r="A141" s="3" t="s">
        <v>22</v>
      </c>
      <c r="B141" s="3">
        <f>+B138</f>
        <v>0</v>
      </c>
      <c r="C141" s="2">
        <f>+C138</f>
        <v>0</v>
      </c>
      <c r="D141" s="3">
        <f t="shared" ref="D141:D142" si="23">+B141+D138</f>
        <v>3</v>
      </c>
      <c r="E141" s="2">
        <f t="shared" ref="E141:E142" si="24">+C141+E138</f>
        <v>4</v>
      </c>
      <c r="F141" s="3">
        <f t="shared" ref="F141:F142" si="25">+D141+F138</f>
        <v>7</v>
      </c>
      <c r="G141" s="2">
        <f t="shared" ref="G141:G142" si="26">+E141+G138</f>
        <v>9</v>
      </c>
      <c r="H141" s="3">
        <f t="shared" ref="H141:H142" si="27">+F141+H138</f>
        <v>26</v>
      </c>
      <c r="I141" s="2">
        <f t="shared" ref="I141:I142" si="28">+G141+I138</f>
        <v>35</v>
      </c>
      <c r="J141" s="3">
        <f t="shared" ref="J141:J142" si="29">+H141+J138</f>
        <v>32</v>
      </c>
      <c r="K141" s="2">
        <f t="shared" ref="K141:K142" si="30">+I141+K138</f>
        <v>41</v>
      </c>
      <c r="L141" s="3">
        <f t="shared" ref="L141:L142" si="31">+J141+L138</f>
        <v>40</v>
      </c>
      <c r="M141" s="2">
        <f t="shared" ref="M141:M142" si="32">+K141+M138</f>
        <v>49</v>
      </c>
      <c r="N141" s="3">
        <f t="shared" ref="N141:N142" si="33">+L141+N138</f>
        <v>40</v>
      </c>
      <c r="O141" s="4">
        <f t="shared" ref="O141:O142" si="34">+M141+O138</f>
        <v>49</v>
      </c>
    </row>
    <row r="142" spans="1:15" ht="13.5" thickBot="1" x14ac:dyDescent="0.25">
      <c r="A142" s="5" t="s">
        <v>13</v>
      </c>
      <c r="B142" s="97">
        <f>+B139</f>
        <v>0</v>
      </c>
      <c r="C142" s="98">
        <f>+C139</f>
        <v>0</v>
      </c>
      <c r="D142" s="97">
        <f t="shared" si="23"/>
        <v>9.5</v>
      </c>
      <c r="E142" s="98">
        <f t="shared" si="24"/>
        <v>9.5</v>
      </c>
      <c r="F142" s="97">
        <f t="shared" si="25"/>
        <v>17.5</v>
      </c>
      <c r="G142" s="98">
        <f t="shared" si="26"/>
        <v>27</v>
      </c>
      <c r="H142" s="97">
        <f t="shared" si="27"/>
        <v>70.5</v>
      </c>
      <c r="I142" s="98">
        <f t="shared" si="28"/>
        <v>220.5</v>
      </c>
      <c r="J142" s="97">
        <f t="shared" si="29"/>
        <v>80.5</v>
      </c>
      <c r="K142" s="98">
        <f t="shared" si="30"/>
        <v>236</v>
      </c>
      <c r="L142" s="97">
        <f t="shared" si="31"/>
        <v>99</v>
      </c>
      <c r="M142" s="98">
        <f t="shared" si="32"/>
        <v>259.5</v>
      </c>
      <c r="N142" s="97">
        <f t="shared" si="33"/>
        <v>99</v>
      </c>
      <c r="O142" s="100">
        <f t="shared" si="34"/>
        <v>259.5</v>
      </c>
    </row>
    <row r="143" spans="1:15" ht="13.5" thickBot="1" x14ac:dyDescent="0.25">
      <c r="A143" s="130" t="s">
        <v>12</v>
      </c>
      <c r="B143" s="131"/>
      <c r="C143" s="132" t="s">
        <v>33</v>
      </c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4"/>
    </row>
    <row r="144" spans="1:15" x14ac:dyDescent="0.2">
      <c r="A144" s="47" t="s">
        <v>102</v>
      </c>
      <c r="B144" s="48"/>
      <c r="C144" s="49">
        <f>C139/($A136)</f>
        <v>0</v>
      </c>
      <c r="D144" s="48"/>
      <c r="E144" s="49">
        <f>E139/($A135)</f>
        <v>0.31666666666666665</v>
      </c>
      <c r="F144" s="50"/>
      <c r="G144" s="49">
        <f>G139/($A136)</f>
        <v>0.56451612903225812</v>
      </c>
      <c r="H144" s="50"/>
      <c r="I144" s="49">
        <f>I139/(($A136)-0)</f>
        <v>6.241935483870968</v>
      </c>
      <c r="J144" s="50"/>
      <c r="K144" s="49">
        <f>K139/($A133)</f>
        <v>0.5535714285714286</v>
      </c>
      <c r="L144" s="49"/>
      <c r="M144" s="49">
        <f>M139/($A136)</f>
        <v>0.75806451612903225</v>
      </c>
      <c r="N144" s="50"/>
      <c r="O144" s="51">
        <f>O139/($A135)</f>
        <v>0</v>
      </c>
    </row>
    <row r="145" spans="1:18" x14ac:dyDescent="0.2">
      <c r="A145" s="52" t="s">
        <v>103</v>
      </c>
      <c r="B145" s="53"/>
      <c r="C145" s="42">
        <f>C142/$A136</f>
        <v>0</v>
      </c>
      <c r="D145" s="42"/>
      <c r="E145" s="42">
        <f>E142/($A136+$A135)</f>
        <v>0.15573770491803279</v>
      </c>
      <c r="F145" s="43"/>
      <c r="G145" s="42">
        <f>G142/($A136+$A135+$A136)</f>
        <v>0.29347826086956524</v>
      </c>
      <c r="H145" s="42"/>
      <c r="I145" s="42">
        <f>I142/(($A136+$A135+$A136+$A136)-0)</f>
        <v>1.7926829268292683</v>
      </c>
      <c r="J145" s="42"/>
      <c r="K145" s="76">
        <f>K142/($A136+$A135+$A136+$A136+$A134)</f>
        <v>1.5526315789473684</v>
      </c>
      <c r="L145" s="42"/>
      <c r="M145" s="76">
        <f>M142/($A136+$A135+$A136+$A136+$A134+$A136)</f>
        <v>1.4180327868852458</v>
      </c>
      <c r="N145" s="76"/>
      <c r="O145" s="77">
        <f>O142/($A136+$A135+$A136+$A136+$A133+$A136+$A135)</f>
        <v>1.2240566037735849</v>
      </c>
    </row>
    <row r="146" spans="1:18" x14ac:dyDescent="0.2">
      <c r="A146" s="91" t="s">
        <v>90</v>
      </c>
      <c r="B146" s="92" t="s">
        <v>91</v>
      </c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129" t="s">
        <v>99</v>
      </c>
      <c r="Q146" s="129"/>
      <c r="R146" s="129"/>
    </row>
    <row r="147" spans="1:18" x14ac:dyDescent="0.2">
      <c r="A147" s="93" t="s">
        <v>63</v>
      </c>
      <c r="B147" s="94" t="s">
        <v>64</v>
      </c>
      <c r="C147" s="94" t="s">
        <v>65</v>
      </c>
      <c r="D147" s="94" t="s">
        <v>64</v>
      </c>
      <c r="E147" s="94" t="s">
        <v>65</v>
      </c>
      <c r="F147" s="94" t="s">
        <v>64</v>
      </c>
      <c r="G147" s="94" t="s">
        <v>65</v>
      </c>
      <c r="H147" s="94" t="s">
        <v>64</v>
      </c>
      <c r="I147" s="94" t="s">
        <v>65</v>
      </c>
      <c r="J147" s="94" t="s">
        <v>64</v>
      </c>
      <c r="K147" s="94" t="s">
        <v>65</v>
      </c>
      <c r="L147" s="94" t="s">
        <v>64</v>
      </c>
      <c r="M147" s="94" t="s">
        <v>65</v>
      </c>
      <c r="N147" s="94" t="s">
        <v>64</v>
      </c>
      <c r="O147" s="94" t="s">
        <v>65</v>
      </c>
      <c r="P147" s="93" t="s">
        <v>96</v>
      </c>
      <c r="Q147" s="93" t="s">
        <v>98</v>
      </c>
      <c r="R147" s="93" t="s">
        <v>97</v>
      </c>
    </row>
    <row r="148" spans="1:18" x14ac:dyDescent="0.2">
      <c r="A148" s="2" t="s">
        <v>101</v>
      </c>
      <c r="B148" s="1">
        <f t="shared" ref="B148:N148" si="35">B$138</f>
        <v>0</v>
      </c>
      <c r="C148" s="108">
        <f>B$139</f>
        <v>0</v>
      </c>
      <c r="D148" s="1">
        <f t="shared" si="35"/>
        <v>3</v>
      </c>
      <c r="E148" s="108">
        <f>D$139</f>
        <v>9.5</v>
      </c>
      <c r="F148" s="1">
        <f t="shared" si="35"/>
        <v>4</v>
      </c>
      <c r="G148" s="108">
        <f>F$139</f>
        <v>8</v>
      </c>
      <c r="H148" s="1">
        <f t="shared" si="35"/>
        <v>19</v>
      </c>
      <c r="I148" s="108">
        <f>H$139</f>
        <v>53</v>
      </c>
      <c r="J148" s="1">
        <f t="shared" si="35"/>
        <v>6</v>
      </c>
      <c r="K148" s="108">
        <f>J$139</f>
        <v>10</v>
      </c>
      <c r="L148" s="1">
        <f t="shared" si="35"/>
        <v>8</v>
      </c>
      <c r="M148" s="108">
        <f>L$139</f>
        <v>18.5</v>
      </c>
      <c r="N148" s="1">
        <f t="shared" si="35"/>
        <v>0</v>
      </c>
      <c r="O148" s="108">
        <f>N$139</f>
        <v>0</v>
      </c>
      <c r="P148" s="2">
        <f t="shared" ref="P148" si="36">+B148+D148+F148+H148+J148+L148+N148</f>
        <v>40</v>
      </c>
      <c r="Q148" s="112">
        <f t="shared" ref="Q148" si="37">+C148+E148+G148+I148+K148+M148+O148</f>
        <v>99</v>
      </c>
      <c r="R148" s="113">
        <f>+O$141</f>
        <v>49</v>
      </c>
    </row>
    <row r="149" spans="1:18" x14ac:dyDescent="0.2">
      <c r="A149" s="2" t="s">
        <v>93</v>
      </c>
      <c r="B149" s="89">
        <f>B$238</f>
        <v>0</v>
      </c>
      <c r="C149" s="87">
        <f>B$239</f>
        <v>0</v>
      </c>
      <c r="D149" s="89">
        <f>D$238</f>
        <v>8</v>
      </c>
      <c r="E149" s="87">
        <f>D$239</f>
        <v>31.5</v>
      </c>
      <c r="F149" s="89">
        <f>F$238</f>
        <v>11</v>
      </c>
      <c r="G149" s="87">
        <f>F$239</f>
        <v>35.200000000000003</v>
      </c>
      <c r="H149" s="89">
        <f>H$238</f>
        <v>9</v>
      </c>
      <c r="I149" s="87">
        <f>H$239</f>
        <v>18.5</v>
      </c>
      <c r="J149" s="89">
        <f>J$238</f>
        <v>10</v>
      </c>
      <c r="K149" s="87">
        <f>J$239</f>
        <v>25.4</v>
      </c>
      <c r="L149" s="89">
        <f>L$238</f>
        <v>7</v>
      </c>
      <c r="M149" s="87">
        <f>L$239</f>
        <v>18.7</v>
      </c>
      <c r="N149" s="89">
        <f>N$238</f>
        <v>0</v>
      </c>
      <c r="O149" s="87">
        <f>N$239</f>
        <v>0</v>
      </c>
      <c r="P149" s="2">
        <f t="shared" ref="P149:P160" si="38">+B149+D149+F149+H149+J149+L149+N149</f>
        <v>45</v>
      </c>
      <c r="Q149" s="112">
        <f t="shared" ref="Q149:Q160" si="39">+C149+E149+G149+I149+K149+M149+O149</f>
        <v>129.29999999999998</v>
      </c>
      <c r="R149" s="113">
        <f>+O$241</f>
        <v>84</v>
      </c>
    </row>
    <row r="150" spans="1:18" x14ac:dyDescent="0.2">
      <c r="A150" s="2" t="s">
        <v>86</v>
      </c>
      <c r="B150" s="89">
        <f>B$324</f>
        <v>0</v>
      </c>
      <c r="C150" s="87">
        <f>B$315</f>
        <v>0</v>
      </c>
      <c r="D150" s="89">
        <f>D$324</f>
        <v>6</v>
      </c>
      <c r="E150" s="87">
        <f>D$325</f>
        <v>23.9</v>
      </c>
      <c r="F150" s="89">
        <f>F$324</f>
        <v>9</v>
      </c>
      <c r="G150" s="87">
        <f>F$325</f>
        <v>12.5</v>
      </c>
      <c r="H150" s="89">
        <f>H$324</f>
        <v>16</v>
      </c>
      <c r="I150" s="87">
        <f>H$325</f>
        <v>49.7</v>
      </c>
      <c r="J150" s="89">
        <f>J$324</f>
        <v>16</v>
      </c>
      <c r="K150" s="87">
        <f>J$325</f>
        <v>41.5</v>
      </c>
      <c r="L150" s="89">
        <f>L$324</f>
        <v>8</v>
      </c>
      <c r="M150" s="87">
        <f>L$325</f>
        <v>16.5</v>
      </c>
      <c r="N150" s="89">
        <f>N$324</f>
        <v>8</v>
      </c>
      <c r="O150" s="87">
        <f>N$325</f>
        <v>17.7</v>
      </c>
      <c r="P150" s="2">
        <f t="shared" si="38"/>
        <v>63</v>
      </c>
      <c r="Q150" s="112">
        <f t="shared" si="39"/>
        <v>161.79999999999998</v>
      </c>
      <c r="R150" s="113">
        <f>+O$327</f>
        <v>105</v>
      </c>
    </row>
    <row r="151" spans="1:18" x14ac:dyDescent="0.2">
      <c r="A151" s="2" t="s">
        <v>82</v>
      </c>
      <c r="B151" s="89">
        <f>B$410</f>
        <v>2</v>
      </c>
      <c r="C151" s="87">
        <f>B$411</f>
        <v>0</v>
      </c>
      <c r="D151" s="89">
        <f>D$410</f>
        <v>5</v>
      </c>
      <c r="E151" s="87">
        <f>D$411</f>
        <v>18</v>
      </c>
      <c r="F151" s="89">
        <f>F$410</f>
        <v>10</v>
      </c>
      <c r="G151" s="87">
        <f>F$411</f>
        <v>68.7</v>
      </c>
      <c r="H151" s="89">
        <f>H$410</f>
        <v>16</v>
      </c>
      <c r="I151" s="87">
        <f>H$411</f>
        <v>54.599999999999994</v>
      </c>
      <c r="J151" s="89">
        <f>J$410</f>
        <v>14</v>
      </c>
      <c r="K151" s="87">
        <f>J$411</f>
        <v>63.5</v>
      </c>
      <c r="L151" s="89">
        <f>L$410</f>
        <v>2</v>
      </c>
      <c r="M151" s="87">
        <f>L$411</f>
        <v>1</v>
      </c>
      <c r="N151" s="89">
        <f>N$410</f>
        <v>3</v>
      </c>
      <c r="O151" s="87">
        <f>N$411</f>
        <v>5.5</v>
      </c>
      <c r="P151" s="2">
        <f t="shared" si="38"/>
        <v>52</v>
      </c>
      <c r="Q151" s="112">
        <f t="shared" si="39"/>
        <v>211.3</v>
      </c>
      <c r="R151" s="113">
        <f>+O$413</f>
        <v>106</v>
      </c>
    </row>
    <row r="152" spans="1:18" x14ac:dyDescent="0.2">
      <c r="A152" s="2" t="s">
        <v>76</v>
      </c>
      <c r="B152" s="89">
        <f>B$494</f>
        <v>0</v>
      </c>
      <c r="C152" s="87">
        <f>B$495</f>
        <v>0</v>
      </c>
      <c r="D152" s="89">
        <f>D$494</f>
        <v>7</v>
      </c>
      <c r="E152" s="87">
        <f>D$495</f>
        <v>21.3</v>
      </c>
      <c r="F152" s="89">
        <f>F$494</f>
        <v>10</v>
      </c>
      <c r="G152" s="87">
        <f>F$495</f>
        <v>15.4</v>
      </c>
      <c r="H152" s="89">
        <f>H$494</f>
        <v>16</v>
      </c>
      <c r="I152" s="87">
        <f>H$495</f>
        <v>55.9</v>
      </c>
      <c r="J152" s="89">
        <f>J$494</f>
        <v>16</v>
      </c>
      <c r="K152" s="87">
        <f>J$495</f>
        <v>45.7</v>
      </c>
      <c r="L152" s="89">
        <f>L$494</f>
        <v>3</v>
      </c>
      <c r="M152" s="87">
        <f>L$495</f>
        <v>2</v>
      </c>
      <c r="N152" s="89">
        <f>N$494</f>
        <v>5</v>
      </c>
      <c r="O152" s="87">
        <f>N$495</f>
        <v>2.5</v>
      </c>
      <c r="P152" s="2">
        <f t="shared" si="38"/>
        <v>57</v>
      </c>
      <c r="Q152" s="112">
        <f t="shared" si="39"/>
        <v>142.80000000000001</v>
      </c>
      <c r="R152" s="113">
        <f>+O$497</f>
        <v>101</v>
      </c>
    </row>
    <row r="153" spans="1:18" x14ac:dyDescent="0.2">
      <c r="A153" s="2" t="s">
        <v>75</v>
      </c>
      <c r="B153" s="89">
        <f>B$577</f>
        <v>1</v>
      </c>
      <c r="C153" s="87">
        <f>B$578</f>
        <v>0</v>
      </c>
      <c r="D153" s="89">
        <f>D$577</f>
        <v>11</v>
      </c>
      <c r="E153" s="87">
        <f>D$578</f>
        <v>15</v>
      </c>
      <c r="F153" s="89">
        <f>F$577</f>
        <v>8</v>
      </c>
      <c r="G153" s="87">
        <f>F$578</f>
        <v>16.5</v>
      </c>
      <c r="H153" s="89">
        <f>H$577</f>
        <v>18</v>
      </c>
      <c r="I153" s="87">
        <f>H$578</f>
        <v>59.9</v>
      </c>
      <c r="J153" s="89">
        <f>J$577</f>
        <v>11</v>
      </c>
      <c r="K153" s="87">
        <f>J$578</f>
        <v>32.4</v>
      </c>
      <c r="L153" s="89">
        <f>L$577</f>
        <v>9</v>
      </c>
      <c r="M153" s="87">
        <f>L$578</f>
        <v>20.8</v>
      </c>
      <c r="N153" s="89">
        <f>N$577</f>
        <v>1</v>
      </c>
      <c r="O153" s="87">
        <f>N$578</f>
        <v>2</v>
      </c>
      <c r="P153" s="81">
        <f t="shared" si="38"/>
        <v>59</v>
      </c>
      <c r="Q153" s="113">
        <f t="shared" si="39"/>
        <v>146.60000000000002</v>
      </c>
      <c r="R153" s="113">
        <f>+O$580</f>
        <v>99</v>
      </c>
    </row>
    <row r="154" spans="1:18" x14ac:dyDescent="0.2">
      <c r="A154" s="2" t="s">
        <v>68</v>
      </c>
      <c r="B154" s="90">
        <f>+B$633</f>
        <v>0</v>
      </c>
      <c r="C154" s="88">
        <f>+B$634</f>
        <v>0</v>
      </c>
      <c r="D154" s="89">
        <f>+D$633</f>
        <v>4</v>
      </c>
      <c r="E154" s="87">
        <f>+D$634</f>
        <v>12.5</v>
      </c>
      <c r="F154" s="89">
        <f>+F$633</f>
        <v>17</v>
      </c>
      <c r="G154" s="87">
        <f>+F$634</f>
        <v>56.1</v>
      </c>
      <c r="H154" s="89">
        <f>+H$633</f>
        <v>18</v>
      </c>
      <c r="I154" s="87">
        <f>+H$634</f>
        <v>71.3</v>
      </c>
      <c r="J154" s="89">
        <f>+J$633</f>
        <v>12</v>
      </c>
      <c r="K154" s="87">
        <f>+J$634</f>
        <v>35.000000000000007</v>
      </c>
      <c r="L154" s="89">
        <f>+L$633</f>
        <v>9</v>
      </c>
      <c r="M154" s="87">
        <f>+L$634</f>
        <v>34.5</v>
      </c>
      <c r="N154" s="89">
        <f>+N$633</f>
        <v>9</v>
      </c>
      <c r="O154" s="87">
        <f>+N$634</f>
        <v>13.1</v>
      </c>
      <c r="P154" s="81">
        <f t="shared" si="38"/>
        <v>69</v>
      </c>
      <c r="Q154" s="112">
        <f t="shared" si="39"/>
        <v>222.49999999999997</v>
      </c>
      <c r="R154" s="113">
        <f>+O$636</f>
        <v>120</v>
      </c>
    </row>
    <row r="155" spans="1:18" x14ac:dyDescent="0.2">
      <c r="A155" s="81" t="str">
        <f>+A$654</f>
        <v>2016-2017</v>
      </c>
      <c r="B155" s="90">
        <f>+B$688</f>
        <v>0</v>
      </c>
      <c r="C155" s="88">
        <f>+B$689</f>
        <v>0</v>
      </c>
      <c r="D155" s="90">
        <f>+D$688</f>
        <v>2</v>
      </c>
      <c r="E155" s="88">
        <f>+D$689</f>
        <v>12.6</v>
      </c>
      <c r="F155" s="90">
        <f>+F$688</f>
        <v>12</v>
      </c>
      <c r="G155" s="88">
        <f>+F$689</f>
        <v>47.7</v>
      </c>
      <c r="H155" s="90">
        <f>+H$688</f>
        <v>11</v>
      </c>
      <c r="I155" s="88">
        <f>+H$689</f>
        <v>20.2</v>
      </c>
      <c r="J155" s="90">
        <f>+J$688</f>
        <v>11</v>
      </c>
      <c r="K155" s="88">
        <f>+J$689</f>
        <v>22.8</v>
      </c>
      <c r="L155" s="90">
        <f>+L$688</f>
        <v>9</v>
      </c>
      <c r="M155" s="88">
        <f>+L$689</f>
        <v>10</v>
      </c>
      <c r="N155" s="90">
        <f>+N$688</f>
        <v>1</v>
      </c>
      <c r="O155" s="88">
        <f>+N$689</f>
        <v>4</v>
      </c>
      <c r="P155" s="2">
        <f t="shared" si="38"/>
        <v>46</v>
      </c>
      <c r="Q155" s="112">
        <f t="shared" si="39"/>
        <v>117.3</v>
      </c>
      <c r="R155" s="113">
        <f>+O$691</f>
        <v>79</v>
      </c>
    </row>
    <row r="156" spans="1:18" x14ac:dyDescent="0.2">
      <c r="A156" s="81" t="str">
        <f>+A$707</f>
        <v>2015-2016</v>
      </c>
      <c r="B156" s="90">
        <f>+B$741</f>
        <v>3</v>
      </c>
      <c r="C156" s="88">
        <f>+B$742</f>
        <v>0</v>
      </c>
      <c r="D156" s="90">
        <f>+D$741</f>
        <v>3</v>
      </c>
      <c r="E156" s="88">
        <f>+D$742</f>
        <v>5</v>
      </c>
      <c r="F156" s="90">
        <f>+F$741</f>
        <v>3</v>
      </c>
      <c r="G156" s="88">
        <f>+F$742</f>
        <v>0.2</v>
      </c>
      <c r="H156" s="90">
        <f>+H$741</f>
        <v>16</v>
      </c>
      <c r="I156" s="88">
        <f>+H$742</f>
        <v>51</v>
      </c>
      <c r="J156" s="90">
        <f>+J$741</f>
        <v>15</v>
      </c>
      <c r="K156" s="88">
        <f>+J$742</f>
        <v>55.5</v>
      </c>
      <c r="L156" s="90">
        <f>+L$741</f>
        <v>5</v>
      </c>
      <c r="M156" s="88">
        <f>+L$742</f>
        <v>12.3</v>
      </c>
      <c r="N156" s="90">
        <f>+N$741</f>
        <v>7</v>
      </c>
      <c r="O156" s="88">
        <f>+N$742</f>
        <v>15</v>
      </c>
      <c r="P156" s="2">
        <f t="shared" si="38"/>
        <v>52</v>
      </c>
      <c r="Q156" s="112">
        <f t="shared" si="39"/>
        <v>139</v>
      </c>
      <c r="R156" s="113">
        <f>+O$744</f>
        <v>75</v>
      </c>
    </row>
    <row r="157" spans="1:18" x14ac:dyDescent="0.2">
      <c r="A157" s="81" t="str">
        <f>+A$759</f>
        <v>2014-2015</v>
      </c>
      <c r="B157" s="89">
        <f>+B$793</f>
        <v>0</v>
      </c>
      <c r="C157" s="87">
        <f>+B$794</f>
        <v>0</v>
      </c>
      <c r="D157" s="89">
        <f>+D$793</f>
        <v>10</v>
      </c>
      <c r="E157" s="87">
        <f>+D$794</f>
        <v>28</v>
      </c>
      <c r="F157" s="89">
        <f>+F$793</f>
        <v>5</v>
      </c>
      <c r="G157" s="87">
        <f>+F$794</f>
        <v>2</v>
      </c>
      <c r="H157" s="89">
        <f>+H$793</f>
        <v>18</v>
      </c>
      <c r="I157" s="87">
        <f>+H$794</f>
        <v>58</v>
      </c>
      <c r="J157" s="89">
        <f>+J$793</f>
        <v>19</v>
      </c>
      <c r="K157" s="87">
        <f>+J$794</f>
        <v>52</v>
      </c>
      <c r="L157" s="89">
        <f>+L$793</f>
        <v>8</v>
      </c>
      <c r="M157" s="87">
        <f>+L$794</f>
        <v>16</v>
      </c>
      <c r="N157" s="89">
        <f>+N$793</f>
        <v>2</v>
      </c>
      <c r="O157" s="87">
        <f>+N$794</f>
        <v>3</v>
      </c>
      <c r="P157" s="81">
        <f t="shared" si="38"/>
        <v>62</v>
      </c>
      <c r="Q157" s="113">
        <f t="shared" si="39"/>
        <v>159</v>
      </c>
      <c r="R157" s="113">
        <f>+O$796</f>
        <v>101</v>
      </c>
    </row>
    <row r="158" spans="1:18" s="82" customFormat="1" x14ac:dyDescent="0.2">
      <c r="A158" s="81" t="str">
        <f>+A$810</f>
        <v>2013-2014</v>
      </c>
      <c r="B158" s="89">
        <f>+B$844</f>
        <v>0</v>
      </c>
      <c r="C158" s="87">
        <f>+B$845</f>
        <v>0</v>
      </c>
      <c r="D158" s="89">
        <f>+D$844</f>
        <v>6</v>
      </c>
      <c r="E158" s="87">
        <f>+D$845</f>
        <v>80</v>
      </c>
      <c r="F158" s="89">
        <f>+F$844</f>
        <v>13</v>
      </c>
      <c r="G158" s="87">
        <f>+F$845</f>
        <v>52</v>
      </c>
      <c r="H158" s="89">
        <f>+H$844</f>
        <v>16</v>
      </c>
      <c r="I158" s="87">
        <f>+H$845</f>
        <v>60</v>
      </c>
      <c r="J158" s="89">
        <f>+J$844</f>
        <v>20</v>
      </c>
      <c r="K158" s="87">
        <f>+J$845</f>
        <v>46</v>
      </c>
      <c r="L158" s="89">
        <f>+L$844</f>
        <v>6</v>
      </c>
      <c r="M158" s="87">
        <f>+L$845</f>
        <v>23</v>
      </c>
      <c r="N158" s="89">
        <f>+N$844</f>
        <v>1</v>
      </c>
      <c r="O158" s="87">
        <f>+N$845</f>
        <v>7</v>
      </c>
      <c r="P158" s="81">
        <f t="shared" si="38"/>
        <v>62</v>
      </c>
      <c r="Q158" s="113">
        <f t="shared" si="39"/>
        <v>268</v>
      </c>
      <c r="R158" s="113">
        <f>+O$847</f>
        <v>130</v>
      </c>
    </row>
    <row r="159" spans="1:18" s="82" customFormat="1" x14ac:dyDescent="0.2">
      <c r="A159" s="81" t="str">
        <f>+A$860</f>
        <v>2012-2013</v>
      </c>
      <c r="B159" s="89">
        <f>+B$894</f>
        <v>0</v>
      </c>
      <c r="C159" s="87">
        <f>+B$895</f>
        <v>0</v>
      </c>
      <c r="D159" s="89">
        <f>+D$894</f>
        <v>3</v>
      </c>
      <c r="E159" s="87">
        <f>+D$895</f>
        <v>1</v>
      </c>
      <c r="F159" s="89">
        <f>+F$894</f>
        <v>5</v>
      </c>
      <c r="G159" s="87">
        <f>+F$895</f>
        <v>24</v>
      </c>
      <c r="H159" s="89">
        <f>+H$894</f>
        <v>7</v>
      </c>
      <c r="I159" s="87">
        <f>+H$895</f>
        <v>25</v>
      </c>
      <c r="J159" s="89">
        <f>+J$894</f>
        <v>15</v>
      </c>
      <c r="K159" s="87">
        <f>+J$895</f>
        <v>61</v>
      </c>
      <c r="L159" s="89">
        <f>+L$894</f>
        <v>8</v>
      </c>
      <c r="M159" s="87">
        <f>+L$895</f>
        <v>20</v>
      </c>
      <c r="N159" s="89">
        <f>+N$894</f>
        <v>0</v>
      </c>
      <c r="O159" s="87">
        <f>+N$895</f>
        <v>0</v>
      </c>
      <c r="P159" s="81">
        <f t="shared" si="38"/>
        <v>38</v>
      </c>
      <c r="Q159" s="113">
        <f t="shared" si="39"/>
        <v>131</v>
      </c>
      <c r="R159" s="113">
        <f>+O$897</f>
        <v>80</v>
      </c>
    </row>
    <row r="160" spans="1:18" x14ac:dyDescent="0.2">
      <c r="A160" s="80" t="str">
        <f>+A$909</f>
        <v>2011-2012</v>
      </c>
      <c r="B160" s="90">
        <f>+B$943</f>
        <v>0</v>
      </c>
      <c r="C160" s="88">
        <f>+B$944</f>
        <v>0</v>
      </c>
      <c r="D160" s="90">
        <f>+D$943</f>
        <v>1</v>
      </c>
      <c r="E160" s="88">
        <f>+D$944</f>
        <v>1</v>
      </c>
      <c r="F160" s="90">
        <f>+F$943</f>
        <v>4</v>
      </c>
      <c r="G160" s="88">
        <f>+F$944</f>
        <v>10</v>
      </c>
      <c r="H160" s="90">
        <f>+H$943</f>
        <v>11</v>
      </c>
      <c r="I160" s="88">
        <f>+H$944</f>
        <v>65</v>
      </c>
      <c r="J160" s="90">
        <f>+J$943</f>
        <v>3</v>
      </c>
      <c r="K160" s="88">
        <f>+J$944</f>
        <v>21</v>
      </c>
      <c r="L160" s="90">
        <f>+L$943</f>
        <v>0</v>
      </c>
      <c r="M160" s="88">
        <f>+L$944</f>
        <v>0</v>
      </c>
      <c r="N160" s="90">
        <f>+N$943</f>
        <v>0</v>
      </c>
      <c r="O160" s="88">
        <f>+N$944</f>
        <v>0</v>
      </c>
      <c r="P160" s="2">
        <f t="shared" si="38"/>
        <v>19</v>
      </c>
      <c r="Q160" s="112">
        <f t="shared" si="39"/>
        <v>97</v>
      </c>
      <c r="R160" s="112">
        <f>+O$946</f>
        <v>40</v>
      </c>
    </row>
    <row r="161" spans="1:18" x14ac:dyDescent="0.2">
      <c r="A161" s="93" t="s">
        <v>105</v>
      </c>
      <c r="B161" s="110">
        <f t="shared" ref="B161:R161" si="40">AVERAGE(B147:B160)</f>
        <v>0.46153846153846156</v>
      </c>
      <c r="C161" s="109">
        <f t="shared" si="40"/>
        <v>0</v>
      </c>
      <c r="D161" s="110">
        <f t="shared" si="40"/>
        <v>5.3076923076923075</v>
      </c>
      <c r="E161" s="109">
        <f t="shared" si="40"/>
        <v>19.946153846153841</v>
      </c>
      <c r="F161" s="110">
        <f t="shared" si="40"/>
        <v>8.5384615384615383</v>
      </c>
      <c r="G161" s="109">
        <f t="shared" si="40"/>
        <v>26.792307692307695</v>
      </c>
      <c r="H161" s="110">
        <f t="shared" si="40"/>
        <v>14.692307692307692</v>
      </c>
      <c r="I161" s="109">
        <f t="shared" si="40"/>
        <v>49.392307692307696</v>
      </c>
      <c r="J161" s="110">
        <f t="shared" si="40"/>
        <v>12.923076923076923</v>
      </c>
      <c r="K161" s="109">
        <f t="shared" si="40"/>
        <v>39.369230769230768</v>
      </c>
      <c r="L161" s="110">
        <f t="shared" si="40"/>
        <v>6.3076923076923075</v>
      </c>
      <c r="M161" s="109">
        <f t="shared" si="40"/>
        <v>14.86923076923077</v>
      </c>
      <c r="N161" s="110">
        <f t="shared" si="40"/>
        <v>2.8461538461538463</v>
      </c>
      <c r="O161" s="109">
        <f t="shared" si="40"/>
        <v>5.3692307692307688</v>
      </c>
      <c r="P161" s="111">
        <f t="shared" si="40"/>
        <v>51.07692307692308</v>
      </c>
      <c r="Q161" s="114">
        <f t="shared" si="40"/>
        <v>155.73846153846154</v>
      </c>
      <c r="R161" s="114">
        <f t="shared" si="40"/>
        <v>89.92307692307692</v>
      </c>
    </row>
    <row r="163" spans="1:18" x14ac:dyDescent="0.2">
      <c r="A163" s="118" t="s">
        <v>104</v>
      </c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20"/>
    </row>
    <row r="164" spans="1:18" x14ac:dyDescent="0.2">
      <c r="A164" s="54"/>
      <c r="B164" s="116" t="s">
        <v>57</v>
      </c>
      <c r="C164" s="117"/>
      <c r="D164" s="116" t="s">
        <v>7</v>
      </c>
      <c r="E164" s="117"/>
      <c r="F164" s="116" t="s">
        <v>8</v>
      </c>
      <c r="G164" s="117"/>
      <c r="H164" s="116" t="s">
        <v>9</v>
      </c>
      <c r="I164" s="117"/>
      <c r="J164" s="116" t="s">
        <v>10</v>
      </c>
      <c r="K164" s="117"/>
      <c r="L164" s="116" t="s">
        <v>11</v>
      </c>
      <c r="M164" s="117"/>
      <c r="N164" s="116" t="s">
        <v>35</v>
      </c>
      <c r="O164" s="117"/>
    </row>
    <row r="165" spans="1:18" x14ac:dyDescent="0.2">
      <c r="A165" s="55" t="s">
        <v>41</v>
      </c>
      <c r="B165" s="34"/>
      <c r="C165" s="61"/>
      <c r="D165" s="34"/>
      <c r="E165" s="61"/>
      <c r="F165" s="34"/>
      <c r="G165" s="61"/>
      <c r="H165" s="34"/>
      <c r="I165" s="32"/>
      <c r="J165" s="34"/>
      <c r="K165" s="61"/>
      <c r="L165" s="34"/>
      <c r="M165" s="61"/>
      <c r="N165" s="34"/>
      <c r="O165" s="61"/>
    </row>
    <row r="166" spans="1:18" x14ac:dyDescent="0.2">
      <c r="A166" s="56" t="s">
        <v>42</v>
      </c>
      <c r="B166" s="37"/>
      <c r="C166" s="62"/>
      <c r="D166" s="37"/>
      <c r="E166" s="62"/>
      <c r="F166" s="37"/>
      <c r="G166" s="62"/>
      <c r="H166" s="37"/>
      <c r="I166" s="35"/>
      <c r="J166" s="37"/>
      <c r="K166" s="62"/>
      <c r="L166" s="37"/>
      <c r="M166" s="62"/>
      <c r="N166" s="37"/>
      <c r="O166" s="62"/>
    </row>
    <row r="167" spans="1:18" x14ac:dyDescent="0.2">
      <c r="A167" s="55" t="s">
        <v>43</v>
      </c>
      <c r="B167" s="60"/>
      <c r="C167" s="58"/>
      <c r="D167" s="60"/>
      <c r="E167" s="58"/>
      <c r="F167" s="60"/>
      <c r="G167" s="58"/>
      <c r="H167" s="60"/>
      <c r="I167" s="58"/>
      <c r="J167" s="60"/>
      <c r="K167" s="58"/>
      <c r="L167" s="60"/>
      <c r="M167" s="58"/>
      <c r="N167" s="60"/>
      <c r="O167" s="58"/>
    </row>
    <row r="168" spans="1:18" x14ac:dyDescent="0.2">
      <c r="A168" s="56" t="s">
        <v>44</v>
      </c>
      <c r="B168" s="63"/>
      <c r="C168" s="64"/>
      <c r="D168" s="63"/>
      <c r="E168" s="64"/>
      <c r="F168" s="65"/>
      <c r="G168" s="64"/>
      <c r="H168" s="65"/>
      <c r="I168" s="64"/>
      <c r="J168" s="63"/>
      <c r="K168" s="64"/>
      <c r="L168" s="65"/>
      <c r="M168" s="64"/>
      <c r="N168" s="65"/>
      <c r="O168" s="64"/>
    </row>
    <row r="169" spans="1:18" x14ac:dyDescent="0.2">
      <c r="A169" s="59"/>
      <c r="B169" s="66"/>
      <c r="C169" s="67"/>
      <c r="D169" s="66"/>
      <c r="E169" s="67"/>
      <c r="F169" s="68"/>
      <c r="G169" s="67"/>
      <c r="H169" s="68"/>
      <c r="I169" s="67"/>
      <c r="J169" s="66"/>
      <c r="K169" s="67"/>
      <c r="L169" s="68"/>
      <c r="M169" s="67"/>
      <c r="N169" s="68"/>
      <c r="O169" s="67"/>
    </row>
    <row r="170" spans="1:18" x14ac:dyDescent="0.2">
      <c r="A170" s="56" t="s">
        <v>45</v>
      </c>
      <c r="B170" s="69"/>
      <c r="C170" s="64"/>
      <c r="D170" s="69"/>
      <c r="E170" s="64"/>
      <c r="F170" s="65"/>
      <c r="G170" s="64"/>
      <c r="H170" s="65"/>
      <c r="I170" s="64"/>
      <c r="J170" s="63"/>
      <c r="K170" s="64"/>
      <c r="L170" s="65"/>
      <c r="M170" s="64"/>
      <c r="N170" s="65"/>
      <c r="O170" s="64"/>
    </row>
    <row r="171" spans="1:18" x14ac:dyDescent="0.2">
      <c r="A171" s="59" t="s">
        <v>46</v>
      </c>
      <c r="B171" s="70"/>
      <c r="C171" s="67"/>
      <c r="D171" s="70"/>
      <c r="E171" s="67"/>
      <c r="F171" s="68"/>
      <c r="G171" s="67"/>
      <c r="H171" s="68"/>
      <c r="I171" s="67"/>
      <c r="J171" s="66"/>
      <c r="K171" s="67"/>
      <c r="L171" s="68"/>
      <c r="M171" s="67"/>
      <c r="N171" s="68"/>
      <c r="O171" s="67"/>
    </row>
    <row r="172" spans="1:18" x14ac:dyDescent="0.2">
      <c r="A172" s="56" t="s">
        <v>47</v>
      </c>
      <c r="B172" s="69"/>
      <c r="C172" s="64"/>
      <c r="D172" s="69"/>
      <c r="E172" s="64"/>
      <c r="F172" s="65"/>
      <c r="G172" s="64"/>
      <c r="H172" s="65"/>
      <c r="I172" s="64"/>
      <c r="J172" s="63"/>
      <c r="K172" s="64"/>
      <c r="L172" s="65"/>
      <c r="M172" s="64"/>
      <c r="N172" s="65"/>
      <c r="O172" s="64"/>
    </row>
    <row r="173" spans="1:18" x14ac:dyDescent="0.2">
      <c r="A173" s="57" t="s">
        <v>48</v>
      </c>
      <c r="B173" s="71"/>
      <c r="C173" s="72"/>
      <c r="D173" s="71"/>
      <c r="E173" s="72"/>
      <c r="F173" s="73"/>
      <c r="G173" s="72"/>
      <c r="H173" s="73"/>
      <c r="I173" s="72"/>
      <c r="J173" s="74"/>
      <c r="K173" s="72"/>
      <c r="L173" s="73"/>
      <c r="M173" s="72"/>
      <c r="N173" s="73"/>
      <c r="O173" s="72"/>
    </row>
    <row r="176" spans="1:18" x14ac:dyDescent="0.2">
      <c r="A176" s="118" t="s">
        <v>55</v>
      </c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20"/>
    </row>
    <row r="177" spans="1:15" x14ac:dyDescent="0.2">
      <c r="A177" s="54"/>
      <c r="B177" s="116" t="s">
        <v>57</v>
      </c>
      <c r="C177" s="117"/>
      <c r="D177" s="116" t="s">
        <v>7</v>
      </c>
      <c r="E177" s="117"/>
      <c r="F177" s="116" t="s">
        <v>8</v>
      </c>
      <c r="G177" s="117"/>
      <c r="H177" s="116" t="s">
        <v>9</v>
      </c>
      <c r="I177" s="117"/>
      <c r="J177" s="116" t="s">
        <v>10</v>
      </c>
      <c r="K177" s="117"/>
      <c r="L177" s="116" t="s">
        <v>11</v>
      </c>
      <c r="M177" s="117"/>
      <c r="N177" s="116" t="s">
        <v>35</v>
      </c>
      <c r="O177" s="117"/>
    </row>
    <row r="178" spans="1:15" x14ac:dyDescent="0.2">
      <c r="A178" s="55" t="s">
        <v>41</v>
      </c>
      <c r="B178" s="34"/>
      <c r="C178" s="61"/>
      <c r="D178" s="34">
        <v>5.7</v>
      </c>
      <c r="E178" s="61"/>
      <c r="F178" s="34">
        <v>13.2</v>
      </c>
      <c r="G178" s="61"/>
      <c r="H178" s="34">
        <v>15.3</v>
      </c>
      <c r="I178" s="32"/>
      <c r="J178" s="34">
        <v>12.1</v>
      </c>
      <c r="K178" s="61"/>
      <c r="L178" s="34">
        <v>9.1</v>
      </c>
      <c r="M178" s="61"/>
      <c r="N178" s="34">
        <v>3.5</v>
      </c>
      <c r="O178" s="61"/>
    </row>
    <row r="179" spans="1:15" x14ac:dyDescent="0.2">
      <c r="A179" s="56" t="s">
        <v>42</v>
      </c>
      <c r="B179" s="37"/>
      <c r="C179" s="62"/>
      <c r="D179" s="37">
        <v>1.2</v>
      </c>
      <c r="E179" s="62"/>
      <c r="F179" s="37">
        <v>3.5</v>
      </c>
      <c r="G179" s="62"/>
      <c r="H179" s="37">
        <v>3.3</v>
      </c>
      <c r="I179" s="35"/>
      <c r="J179" s="37">
        <v>2.4</v>
      </c>
      <c r="K179" s="62"/>
      <c r="L179" s="37">
        <v>2.1</v>
      </c>
      <c r="M179" s="62"/>
      <c r="N179" s="37">
        <v>0.57999999999999996</v>
      </c>
      <c r="O179" s="62"/>
    </row>
    <row r="180" spans="1:15" x14ac:dyDescent="0.2">
      <c r="A180" s="55" t="s">
        <v>43</v>
      </c>
      <c r="B180" s="60"/>
      <c r="C180" s="58"/>
      <c r="D180" s="60">
        <v>0.25</v>
      </c>
      <c r="E180" s="58"/>
      <c r="F180" s="60">
        <v>1</v>
      </c>
      <c r="G180" s="58"/>
      <c r="H180" s="60">
        <v>0.76</v>
      </c>
      <c r="I180" s="58"/>
      <c r="J180" s="60">
        <v>0.76</v>
      </c>
      <c r="K180" s="58"/>
      <c r="L180" s="60">
        <v>0.63</v>
      </c>
      <c r="M180" s="58"/>
      <c r="N180" s="60">
        <v>0.17</v>
      </c>
      <c r="O180" s="58"/>
    </row>
    <row r="181" spans="1:15" x14ac:dyDescent="0.2">
      <c r="A181" s="56" t="s">
        <v>44</v>
      </c>
      <c r="B181" s="63"/>
      <c r="C181" s="64"/>
      <c r="D181" s="63">
        <v>0.04</v>
      </c>
      <c r="E181" s="64"/>
      <c r="F181" s="65">
        <v>0.04</v>
      </c>
      <c r="G181" s="64"/>
      <c r="H181" s="65">
        <v>0</v>
      </c>
      <c r="I181" s="64"/>
      <c r="J181" s="63">
        <v>0</v>
      </c>
      <c r="K181" s="64"/>
      <c r="L181" s="65">
        <v>0.04</v>
      </c>
      <c r="M181" s="64"/>
      <c r="N181" s="65">
        <v>0</v>
      </c>
      <c r="O181" s="64"/>
    </row>
    <row r="182" spans="1:15" x14ac:dyDescent="0.2">
      <c r="A182" s="59"/>
      <c r="B182" s="66"/>
      <c r="C182" s="67"/>
      <c r="D182" s="66"/>
      <c r="E182" s="67"/>
      <c r="F182" s="68"/>
      <c r="G182" s="67"/>
      <c r="H182" s="68"/>
      <c r="I182" s="67"/>
      <c r="J182" s="66"/>
      <c r="K182" s="67"/>
      <c r="L182" s="68"/>
      <c r="M182" s="67"/>
      <c r="N182" s="68"/>
      <c r="O182" s="67"/>
    </row>
    <row r="183" spans="1:15" x14ac:dyDescent="0.2">
      <c r="A183" s="56" t="s">
        <v>45</v>
      </c>
      <c r="B183" s="69"/>
      <c r="C183" s="64"/>
      <c r="D183" s="69" t="s">
        <v>40</v>
      </c>
      <c r="E183" s="64">
        <v>0.4</v>
      </c>
      <c r="F183" s="65"/>
      <c r="G183" s="64">
        <v>26.6</v>
      </c>
      <c r="H183" s="65"/>
      <c r="I183" s="64">
        <v>24.8</v>
      </c>
      <c r="J183" s="63"/>
      <c r="K183" s="64">
        <v>22.3</v>
      </c>
      <c r="L183" s="65"/>
      <c r="M183" s="64">
        <v>14.2</v>
      </c>
      <c r="N183" s="65"/>
      <c r="O183" s="64">
        <v>1.3</v>
      </c>
    </row>
    <row r="184" spans="1:15" x14ac:dyDescent="0.2">
      <c r="A184" s="59" t="s">
        <v>46</v>
      </c>
      <c r="B184" s="70"/>
      <c r="C184" s="67"/>
      <c r="D184" s="70" t="s">
        <v>40</v>
      </c>
      <c r="E184" s="67">
        <v>1.1000000000000001</v>
      </c>
      <c r="F184" s="68"/>
      <c r="G184" s="67">
        <v>10.4</v>
      </c>
      <c r="H184" s="68"/>
      <c r="I184" s="67">
        <v>19</v>
      </c>
      <c r="J184" s="66"/>
      <c r="K184" s="67">
        <v>17.8</v>
      </c>
      <c r="L184" s="68"/>
      <c r="M184" s="67">
        <v>8.3000000000000007</v>
      </c>
      <c r="N184" s="68"/>
      <c r="O184" s="67">
        <v>0.46</v>
      </c>
    </row>
    <row r="185" spans="1:15" x14ac:dyDescent="0.2">
      <c r="A185" s="56" t="s">
        <v>47</v>
      </c>
      <c r="B185" s="69"/>
      <c r="C185" s="64"/>
      <c r="D185" s="69" t="s">
        <v>40</v>
      </c>
      <c r="E185" s="64">
        <v>0.22</v>
      </c>
      <c r="F185" s="65"/>
      <c r="G185" s="64">
        <v>25.1</v>
      </c>
      <c r="H185" s="65"/>
      <c r="I185" s="64">
        <v>13.7</v>
      </c>
      <c r="J185" s="63"/>
      <c r="K185" s="64">
        <v>12.4</v>
      </c>
      <c r="L185" s="65"/>
      <c r="M185" s="64">
        <v>4.5999999999999996</v>
      </c>
      <c r="N185" s="65"/>
      <c r="O185" s="64">
        <v>0.21</v>
      </c>
    </row>
    <row r="186" spans="1:15" x14ac:dyDescent="0.2">
      <c r="A186" s="57" t="s">
        <v>48</v>
      </c>
      <c r="B186" s="71"/>
      <c r="C186" s="72"/>
      <c r="D186" s="71" t="s">
        <v>40</v>
      </c>
      <c r="E186" s="72">
        <v>0</v>
      </c>
      <c r="F186" s="73"/>
      <c r="G186" s="72">
        <v>1.7</v>
      </c>
      <c r="H186" s="73"/>
      <c r="I186" s="72">
        <v>7</v>
      </c>
      <c r="J186" s="74"/>
      <c r="K186" s="72">
        <v>4.5</v>
      </c>
      <c r="L186" s="73"/>
      <c r="M186" s="72">
        <v>0.96</v>
      </c>
      <c r="N186" s="73"/>
      <c r="O186" s="72">
        <v>0</v>
      </c>
    </row>
    <row r="189" spans="1:15" x14ac:dyDescent="0.2">
      <c r="A189" s="118" t="s">
        <v>56</v>
      </c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20"/>
    </row>
    <row r="190" spans="1:15" x14ac:dyDescent="0.2">
      <c r="A190" s="54"/>
      <c r="B190" s="116" t="s">
        <v>57</v>
      </c>
      <c r="C190" s="117"/>
      <c r="D190" s="116" t="s">
        <v>7</v>
      </c>
      <c r="E190" s="117"/>
      <c r="F190" s="116" t="s">
        <v>8</v>
      </c>
      <c r="G190" s="117"/>
      <c r="H190" s="116" t="s">
        <v>9</v>
      </c>
      <c r="I190" s="117"/>
      <c r="J190" s="116" t="s">
        <v>10</v>
      </c>
      <c r="K190" s="117"/>
      <c r="L190" s="116" t="s">
        <v>11</v>
      </c>
      <c r="M190" s="117"/>
      <c r="N190" s="116" t="s">
        <v>35</v>
      </c>
      <c r="O190" s="117"/>
    </row>
    <row r="191" spans="1:15" x14ac:dyDescent="0.2">
      <c r="A191" s="29" t="s">
        <v>26</v>
      </c>
      <c r="B191" s="17"/>
      <c r="C191" s="30"/>
      <c r="D191" s="17">
        <v>6.5</v>
      </c>
      <c r="E191" s="30"/>
      <c r="F191" s="17">
        <v>18.7</v>
      </c>
      <c r="G191" s="30"/>
      <c r="H191" s="17">
        <v>15.3</v>
      </c>
      <c r="I191" s="19"/>
      <c r="J191" s="17">
        <v>12.1</v>
      </c>
      <c r="K191" s="30"/>
      <c r="L191" s="17">
        <v>9.1</v>
      </c>
      <c r="M191" s="30"/>
      <c r="N191" s="17"/>
      <c r="O191" s="30"/>
    </row>
    <row r="192" spans="1:15" x14ac:dyDescent="0.2">
      <c r="A192" s="28" t="s">
        <v>27</v>
      </c>
      <c r="B192" s="3"/>
      <c r="C192" s="31"/>
      <c r="D192" s="3">
        <v>19.7</v>
      </c>
      <c r="E192" s="31"/>
      <c r="F192" s="3">
        <v>51.1</v>
      </c>
      <c r="G192" s="31"/>
      <c r="H192" s="3">
        <v>52.6</v>
      </c>
      <c r="I192" s="4"/>
      <c r="J192" s="3">
        <v>38.1</v>
      </c>
      <c r="K192" s="31"/>
      <c r="L192" s="3">
        <v>28.6</v>
      </c>
      <c r="M192" s="31"/>
      <c r="N192" s="3"/>
      <c r="O192" s="31"/>
    </row>
    <row r="193" spans="1:18" x14ac:dyDescent="0.2">
      <c r="A193" s="28" t="s">
        <v>34</v>
      </c>
      <c r="B193" s="3"/>
      <c r="C193" s="35"/>
      <c r="D193" s="3"/>
      <c r="E193" s="35">
        <v>1</v>
      </c>
      <c r="F193" s="3"/>
      <c r="G193" s="35">
        <v>5</v>
      </c>
      <c r="H193" s="3"/>
      <c r="I193" s="35">
        <v>12</v>
      </c>
      <c r="J193" s="3"/>
      <c r="K193" s="35">
        <v>12</v>
      </c>
      <c r="L193" s="3"/>
      <c r="M193" s="35">
        <v>3</v>
      </c>
      <c r="N193" s="3"/>
      <c r="O193" s="35"/>
    </row>
    <row r="194" spans="1:18" x14ac:dyDescent="0.2">
      <c r="A194" s="29" t="s">
        <v>28</v>
      </c>
      <c r="B194" s="17"/>
      <c r="C194" s="32"/>
      <c r="D194" s="17"/>
      <c r="E194" s="32">
        <v>4</v>
      </c>
      <c r="F194" s="33"/>
      <c r="G194" s="32">
        <v>16.600000000000001</v>
      </c>
      <c r="H194" s="33"/>
      <c r="I194" s="32">
        <v>24.8</v>
      </c>
      <c r="J194" s="34"/>
      <c r="K194" s="32">
        <v>22.3</v>
      </c>
      <c r="L194" s="33"/>
      <c r="M194" s="32">
        <v>14.2</v>
      </c>
      <c r="N194" s="33"/>
      <c r="O194" s="32"/>
    </row>
    <row r="195" spans="1:18" x14ac:dyDescent="0.2">
      <c r="A195" s="28" t="s">
        <v>29</v>
      </c>
      <c r="B195" s="3"/>
      <c r="C195" s="35"/>
      <c r="D195" s="3"/>
      <c r="E195" s="35">
        <v>1.1000000000000001</v>
      </c>
      <c r="F195" s="36"/>
      <c r="G195" s="35">
        <v>10.4</v>
      </c>
      <c r="H195" s="36"/>
      <c r="I195" s="35">
        <v>19</v>
      </c>
      <c r="J195" s="37"/>
      <c r="K195" s="35">
        <v>17.8</v>
      </c>
      <c r="L195" s="36"/>
      <c r="M195" s="35">
        <v>8.3000000000000007</v>
      </c>
      <c r="N195" s="36"/>
      <c r="O195" s="35"/>
    </row>
    <row r="196" spans="1:18" x14ac:dyDescent="0.2">
      <c r="A196" s="29" t="s">
        <v>30</v>
      </c>
      <c r="B196" s="17"/>
      <c r="C196" s="32"/>
      <c r="D196" s="17"/>
      <c r="E196" s="32">
        <v>0.2</v>
      </c>
      <c r="F196" s="33"/>
      <c r="G196" s="32">
        <v>5.0999999999999996</v>
      </c>
      <c r="H196" s="33"/>
      <c r="I196" s="32">
        <v>13.7</v>
      </c>
      <c r="J196" s="34"/>
      <c r="K196" s="32">
        <v>12.4</v>
      </c>
      <c r="L196" s="33"/>
      <c r="M196" s="32">
        <v>4.5999999999999996</v>
      </c>
      <c r="N196" s="33"/>
      <c r="O196" s="32"/>
    </row>
    <row r="197" spans="1:18" x14ac:dyDescent="0.2">
      <c r="A197" s="41" t="s">
        <v>31</v>
      </c>
      <c r="B197" s="83"/>
      <c r="C197" s="38"/>
      <c r="D197" s="83"/>
      <c r="E197" s="38">
        <v>0</v>
      </c>
      <c r="F197" s="39"/>
      <c r="G197" s="38">
        <v>1.7</v>
      </c>
      <c r="H197" s="39"/>
      <c r="I197" s="38">
        <v>7</v>
      </c>
      <c r="J197" s="40"/>
      <c r="K197" s="38">
        <v>4.5</v>
      </c>
      <c r="L197" s="39"/>
      <c r="M197" s="38">
        <v>1</v>
      </c>
      <c r="N197" s="39"/>
      <c r="O197" s="38"/>
    </row>
    <row r="198" spans="1:18" x14ac:dyDescent="0.2">
      <c r="A198" s="44" t="s">
        <v>32</v>
      </c>
      <c r="B198" s="45"/>
      <c r="C198" s="46">
        <f>ROUND(((C197*30)+(C196*30)+(C195*30)+(C194*30))/120,2)</f>
        <v>0</v>
      </c>
      <c r="D198" s="45"/>
      <c r="E198" s="46">
        <f>ROUND(((E197*30)+(E196*30)+(E195*30)+(E194*30))/120,2)</f>
        <v>1.33</v>
      </c>
      <c r="F198" s="45"/>
      <c r="G198" s="46">
        <f>ROUND(((G197*31)+(G196*31)+(G195*31)+(G194*31))/124,2)</f>
        <v>8.4499999999999993</v>
      </c>
      <c r="H198" s="45"/>
      <c r="I198" s="46">
        <f>ROUND(((I197*31)+(I196*31)+(I195*31)+(I194*31))/124,2)</f>
        <v>16.13</v>
      </c>
      <c r="J198" s="45"/>
      <c r="K198" s="46">
        <f>ROUND(((K197*28)+(K196*28)+(K195*28)+(K194*28))/112,2)+1</f>
        <v>15.25</v>
      </c>
      <c r="L198" s="45"/>
      <c r="M198" s="46">
        <f>ROUND(((M197*31)+(M196*31)+(M195*31)+(M194*31))/124,2)</f>
        <v>7.03</v>
      </c>
      <c r="N198" s="45"/>
      <c r="O198" s="46">
        <f>ROUND(((O197*31)+(O196*31)+(O195*31)+(O194*31))/124,2)</f>
        <v>0</v>
      </c>
    </row>
    <row r="202" spans="1:18" x14ac:dyDescent="0.2">
      <c r="A202" s="116" t="s">
        <v>92</v>
      </c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17"/>
      <c r="P202" s="129" t="s">
        <v>99</v>
      </c>
      <c r="Q202" s="129"/>
      <c r="R202" s="129"/>
    </row>
    <row r="203" spans="1:18" x14ac:dyDescent="0.2">
      <c r="A203" s="124" t="s">
        <v>89</v>
      </c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6"/>
      <c r="P203" s="93" t="s">
        <v>96</v>
      </c>
      <c r="Q203" s="93" t="s">
        <v>98</v>
      </c>
      <c r="R203" s="93" t="s">
        <v>97</v>
      </c>
    </row>
    <row r="204" spans="1:18" x14ac:dyDescent="0.2">
      <c r="A204" s="24" t="s">
        <v>93</v>
      </c>
      <c r="B204" s="127" t="s">
        <v>57</v>
      </c>
      <c r="C204" s="128"/>
      <c r="D204" s="127" t="s">
        <v>7</v>
      </c>
      <c r="E204" s="128"/>
      <c r="F204" s="127" t="s">
        <v>8</v>
      </c>
      <c r="G204" s="128"/>
      <c r="H204" s="127" t="s">
        <v>9</v>
      </c>
      <c r="I204" s="128"/>
      <c r="J204" s="127" t="s">
        <v>10</v>
      </c>
      <c r="K204" s="128"/>
      <c r="L204" s="127" t="s">
        <v>11</v>
      </c>
      <c r="M204" s="128"/>
      <c r="N204" s="127" t="s">
        <v>35</v>
      </c>
      <c r="O204" s="128"/>
    </row>
    <row r="205" spans="1:18" x14ac:dyDescent="0.2">
      <c r="A205" s="25" t="s">
        <v>0</v>
      </c>
      <c r="B205" s="7" t="s">
        <v>2</v>
      </c>
      <c r="C205" s="11" t="s">
        <v>1</v>
      </c>
      <c r="D205" s="7" t="s">
        <v>2</v>
      </c>
      <c r="E205" s="11" t="s">
        <v>1</v>
      </c>
      <c r="F205" s="7" t="s">
        <v>2</v>
      </c>
      <c r="G205" s="11" t="s">
        <v>1</v>
      </c>
      <c r="H205" s="7" t="s">
        <v>2</v>
      </c>
      <c r="I205" s="11" t="s">
        <v>1</v>
      </c>
      <c r="J205" s="7" t="s">
        <v>2</v>
      </c>
      <c r="K205" s="11" t="s">
        <v>1</v>
      </c>
      <c r="L205" s="7" t="s">
        <v>2</v>
      </c>
      <c r="M205" s="11" t="s">
        <v>1</v>
      </c>
      <c r="N205" s="7" t="s">
        <v>2</v>
      </c>
      <c r="O205" s="11" t="s">
        <v>1</v>
      </c>
    </row>
    <row r="206" spans="1:18" x14ac:dyDescent="0.2">
      <c r="A206" s="26">
        <v>1</v>
      </c>
      <c r="B206" s="34"/>
      <c r="C206" s="32"/>
      <c r="D206" s="34"/>
      <c r="E206" s="32"/>
      <c r="F206" s="34">
        <v>0.5</v>
      </c>
      <c r="G206" s="32">
        <v>0.5</v>
      </c>
      <c r="H206" s="34"/>
      <c r="I206" s="32"/>
      <c r="J206" s="34"/>
      <c r="K206" s="32">
        <v>14</v>
      </c>
      <c r="L206" s="34">
        <v>0.2</v>
      </c>
      <c r="M206" s="32">
        <v>5</v>
      </c>
      <c r="N206" s="34"/>
      <c r="O206" s="32"/>
    </row>
    <row r="207" spans="1:18" x14ac:dyDescent="0.2">
      <c r="A207" s="25">
        <v>2</v>
      </c>
      <c r="B207" s="37"/>
      <c r="C207" s="64"/>
      <c r="D207" s="37"/>
      <c r="E207" s="64"/>
      <c r="F207" s="37"/>
      <c r="G207" s="35" t="s">
        <v>49</v>
      </c>
      <c r="H207" s="37"/>
      <c r="I207" s="35"/>
      <c r="J207" s="37"/>
      <c r="K207" s="35">
        <v>12</v>
      </c>
      <c r="L207" s="37"/>
      <c r="M207" s="35">
        <v>2.5</v>
      </c>
      <c r="N207" s="37"/>
      <c r="O207" s="35"/>
    </row>
    <row r="208" spans="1:18" x14ac:dyDescent="0.2">
      <c r="A208" s="26">
        <v>3</v>
      </c>
      <c r="B208" s="34"/>
      <c r="C208" s="32"/>
      <c r="D208" s="34"/>
      <c r="E208" s="32"/>
      <c r="F208" s="34"/>
      <c r="G208" s="32"/>
      <c r="H208" s="34"/>
      <c r="I208" s="32"/>
      <c r="J208" s="34">
        <v>8</v>
      </c>
      <c r="K208" s="32">
        <v>16</v>
      </c>
      <c r="L208" s="34"/>
      <c r="M208" s="32">
        <v>2</v>
      </c>
      <c r="N208" s="34"/>
      <c r="O208" s="32"/>
    </row>
    <row r="209" spans="1:15" x14ac:dyDescent="0.2">
      <c r="A209" s="25">
        <v>4</v>
      </c>
      <c r="B209" s="37"/>
      <c r="C209" s="35"/>
      <c r="D209" s="37"/>
      <c r="E209" s="35"/>
      <c r="F209" s="37"/>
      <c r="G209" s="35"/>
      <c r="H209" s="37"/>
      <c r="I209" s="35"/>
      <c r="J209" s="37">
        <v>3</v>
      </c>
      <c r="K209" s="35">
        <v>15</v>
      </c>
      <c r="L209" s="37">
        <v>10</v>
      </c>
      <c r="M209" s="35">
        <v>12</v>
      </c>
      <c r="N209" s="37"/>
      <c r="O209" s="35"/>
    </row>
    <row r="210" spans="1:15" x14ac:dyDescent="0.2">
      <c r="A210" s="26">
        <v>5</v>
      </c>
      <c r="B210" s="34"/>
      <c r="C210" s="32"/>
      <c r="D210" s="34"/>
      <c r="E210" s="32"/>
      <c r="F210" s="34"/>
      <c r="G210" s="32"/>
      <c r="H210" s="34"/>
      <c r="I210" s="32"/>
      <c r="J210" s="34"/>
      <c r="K210" s="32">
        <v>16</v>
      </c>
      <c r="L210" s="34"/>
      <c r="M210" s="32">
        <v>12</v>
      </c>
      <c r="N210" s="34"/>
      <c r="O210" s="32"/>
    </row>
    <row r="211" spans="1:15" x14ac:dyDescent="0.2">
      <c r="A211" s="25">
        <v>6</v>
      </c>
      <c r="B211" s="37"/>
      <c r="C211" s="35"/>
      <c r="D211" s="37"/>
      <c r="E211" s="35"/>
      <c r="F211" s="37"/>
      <c r="G211" s="35"/>
      <c r="H211" s="37"/>
      <c r="I211" s="35"/>
      <c r="J211" s="37" t="s">
        <v>49</v>
      </c>
      <c r="K211" s="35">
        <v>14</v>
      </c>
      <c r="L211" s="37"/>
      <c r="M211" s="35">
        <v>17</v>
      </c>
      <c r="N211" s="37"/>
      <c r="O211" s="35"/>
    </row>
    <row r="212" spans="1:15" x14ac:dyDescent="0.2">
      <c r="A212" s="26">
        <v>7</v>
      </c>
      <c r="B212" s="34"/>
      <c r="C212" s="32"/>
      <c r="D212" s="34"/>
      <c r="E212" s="32"/>
      <c r="F212" s="34"/>
      <c r="G212" s="32"/>
      <c r="H212" s="34" t="s">
        <v>49</v>
      </c>
      <c r="I212" s="32" t="s">
        <v>49</v>
      </c>
      <c r="J212" s="34"/>
      <c r="K212" s="32">
        <v>14</v>
      </c>
      <c r="L212" s="34">
        <v>2</v>
      </c>
      <c r="M212" s="32">
        <v>14</v>
      </c>
      <c r="N212" s="34"/>
      <c r="O212" s="32"/>
    </row>
    <row r="213" spans="1:15" x14ac:dyDescent="0.2">
      <c r="A213" s="25">
        <v>8</v>
      </c>
      <c r="B213" s="37"/>
      <c r="C213" s="35"/>
      <c r="D213" s="37"/>
      <c r="E213" s="35"/>
      <c r="F213" s="37"/>
      <c r="G213" s="35"/>
      <c r="H213" s="37"/>
      <c r="I213" s="35"/>
      <c r="J213" s="37"/>
      <c r="K213" s="35">
        <v>10</v>
      </c>
      <c r="L213" s="37"/>
      <c r="M213" s="35">
        <v>12</v>
      </c>
      <c r="N213" s="37"/>
      <c r="O213" s="35"/>
    </row>
    <row r="214" spans="1:15" x14ac:dyDescent="0.2">
      <c r="A214" s="26">
        <v>9</v>
      </c>
      <c r="B214" s="34"/>
      <c r="C214" s="32"/>
      <c r="D214" s="34"/>
      <c r="E214" s="32"/>
      <c r="F214" s="34"/>
      <c r="G214" s="32"/>
      <c r="H214" s="34"/>
      <c r="I214" s="32"/>
      <c r="J214" s="34"/>
      <c r="K214" s="32">
        <v>4</v>
      </c>
      <c r="L214" s="34"/>
      <c r="M214" s="32">
        <v>10</v>
      </c>
      <c r="N214" s="34"/>
      <c r="O214" s="32"/>
    </row>
    <row r="215" spans="1:15" x14ac:dyDescent="0.2">
      <c r="A215" s="25">
        <v>10</v>
      </c>
      <c r="B215" s="37"/>
      <c r="C215" s="35"/>
      <c r="D215" s="37"/>
      <c r="E215" s="35"/>
      <c r="F215" s="37"/>
      <c r="G215" s="35"/>
      <c r="H215" s="37"/>
      <c r="I215" s="35"/>
      <c r="J215" s="37"/>
      <c r="K215" s="35" t="s">
        <v>49</v>
      </c>
      <c r="L215" s="37" t="s">
        <v>49</v>
      </c>
      <c r="M215" s="35">
        <v>10</v>
      </c>
      <c r="N215" s="37"/>
      <c r="O215" s="35"/>
    </row>
    <row r="216" spans="1:15" x14ac:dyDescent="0.2">
      <c r="A216" s="26">
        <v>11</v>
      </c>
      <c r="B216" s="34"/>
      <c r="C216" s="32"/>
      <c r="D216" s="34"/>
      <c r="E216" s="32"/>
      <c r="F216" s="34">
        <v>3.5</v>
      </c>
      <c r="G216" s="32">
        <v>3.5</v>
      </c>
      <c r="H216" s="34"/>
      <c r="I216" s="32"/>
      <c r="J216" s="34"/>
      <c r="K216" s="32" t="s">
        <v>49</v>
      </c>
      <c r="L216" s="34"/>
      <c r="M216" s="32">
        <v>22</v>
      </c>
      <c r="N216" s="34"/>
      <c r="O216" s="32"/>
    </row>
    <row r="217" spans="1:15" x14ac:dyDescent="0.2">
      <c r="A217" s="25">
        <v>12</v>
      </c>
      <c r="B217" s="37"/>
      <c r="C217" s="35"/>
      <c r="D217" s="37">
        <v>2</v>
      </c>
      <c r="E217" s="35">
        <v>2</v>
      </c>
      <c r="F217" s="37" t="s">
        <v>49</v>
      </c>
      <c r="G217" s="35" t="s">
        <v>49</v>
      </c>
      <c r="H217" s="37"/>
      <c r="I217" s="35"/>
      <c r="J217" s="37"/>
      <c r="K217" s="35"/>
      <c r="L217" s="37"/>
      <c r="M217" s="35">
        <v>20</v>
      </c>
      <c r="N217" s="37"/>
      <c r="O217" s="35"/>
    </row>
    <row r="218" spans="1:15" x14ac:dyDescent="0.2">
      <c r="A218" s="26">
        <v>13</v>
      </c>
      <c r="B218" s="34"/>
      <c r="C218" s="32"/>
      <c r="D218" s="34">
        <v>7</v>
      </c>
      <c r="E218" s="32">
        <v>9</v>
      </c>
      <c r="F218" s="34"/>
      <c r="G218" s="32"/>
      <c r="H218" s="34" t="s">
        <v>49</v>
      </c>
      <c r="I218" s="32" t="s">
        <v>49</v>
      </c>
      <c r="J218" s="34"/>
      <c r="K218" s="32"/>
      <c r="L218" s="34"/>
      <c r="M218" s="32">
        <v>14</v>
      </c>
      <c r="N218" s="34"/>
      <c r="O218" s="32"/>
    </row>
    <row r="219" spans="1:15" x14ac:dyDescent="0.2">
      <c r="A219" s="25">
        <v>14</v>
      </c>
      <c r="B219" s="37"/>
      <c r="C219" s="35"/>
      <c r="D219" s="37">
        <v>4</v>
      </c>
      <c r="E219" s="35">
        <v>4</v>
      </c>
      <c r="F219" s="37"/>
      <c r="G219" s="35"/>
      <c r="H219" s="37"/>
      <c r="I219" s="35"/>
      <c r="J219" s="37"/>
      <c r="K219" s="35"/>
      <c r="L219" s="37">
        <v>3</v>
      </c>
      <c r="M219" s="35">
        <v>17</v>
      </c>
      <c r="N219" s="37"/>
      <c r="O219" s="35"/>
    </row>
    <row r="220" spans="1:15" x14ac:dyDescent="0.2">
      <c r="A220" s="26">
        <v>15</v>
      </c>
      <c r="B220" s="34"/>
      <c r="C220" s="32"/>
      <c r="D220" s="34"/>
      <c r="E220" s="32">
        <v>4</v>
      </c>
      <c r="F220" s="34"/>
      <c r="G220" s="32"/>
      <c r="H220" s="34"/>
      <c r="I220" s="32"/>
      <c r="J220" s="34"/>
      <c r="K220" s="32"/>
      <c r="L220" s="34" t="s">
        <v>49</v>
      </c>
      <c r="M220" s="32">
        <v>16</v>
      </c>
      <c r="N220" s="34"/>
      <c r="O220" s="32"/>
    </row>
    <row r="221" spans="1:15" x14ac:dyDescent="0.2">
      <c r="A221" s="25">
        <v>16</v>
      </c>
      <c r="B221" s="37"/>
      <c r="C221" s="35"/>
      <c r="D221" s="37">
        <v>2.5</v>
      </c>
      <c r="E221" s="35">
        <v>6.5</v>
      </c>
      <c r="F221" s="37"/>
      <c r="G221" s="35"/>
      <c r="H221" s="37"/>
      <c r="I221" s="35"/>
      <c r="J221" s="37"/>
      <c r="K221" s="35"/>
      <c r="L221" s="37"/>
      <c r="M221" s="35">
        <v>15</v>
      </c>
      <c r="N221" s="37"/>
      <c r="O221" s="35"/>
    </row>
    <row r="222" spans="1:15" x14ac:dyDescent="0.2">
      <c r="A222" s="26">
        <v>17</v>
      </c>
      <c r="B222" s="34"/>
      <c r="C222" s="32"/>
      <c r="D222" s="34">
        <v>16</v>
      </c>
      <c r="E222" s="32">
        <v>19</v>
      </c>
      <c r="F222" s="34">
        <v>0.2</v>
      </c>
      <c r="G222" s="32">
        <v>0.2</v>
      </c>
      <c r="H222" s="34"/>
      <c r="I222" s="32"/>
      <c r="J222" s="34">
        <v>0.2</v>
      </c>
      <c r="K222" s="32">
        <v>0.2</v>
      </c>
      <c r="L222" s="34"/>
      <c r="M222" s="32">
        <v>8</v>
      </c>
      <c r="N222" s="34"/>
      <c r="O222" s="32"/>
    </row>
    <row r="223" spans="1:15" x14ac:dyDescent="0.2">
      <c r="A223" s="25">
        <v>18</v>
      </c>
      <c r="B223" s="37"/>
      <c r="C223" s="35"/>
      <c r="D223" s="37"/>
      <c r="E223" s="35">
        <v>17</v>
      </c>
      <c r="F223" s="37">
        <v>2</v>
      </c>
      <c r="G223" s="35">
        <v>2</v>
      </c>
      <c r="H223" s="37"/>
      <c r="I223" s="35"/>
      <c r="J223" s="37">
        <v>0.2</v>
      </c>
      <c r="K223" s="35">
        <v>0.4</v>
      </c>
      <c r="L223" s="37"/>
      <c r="M223" s="35">
        <v>5</v>
      </c>
      <c r="N223" s="37"/>
      <c r="O223" s="35"/>
    </row>
    <row r="224" spans="1:15" x14ac:dyDescent="0.2">
      <c r="A224" s="26">
        <v>19</v>
      </c>
      <c r="B224" s="34"/>
      <c r="C224" s="32"/>
      <c r="D224" s="34" t="s">
        <v>49</v>
      </c>
      <c r="E224" s="32">
        <v>13</v>
      </c>
      <c r="F224" s="34">
        <v>1</v>
      </c>
      <c r="G224" s="32">
        <v>3</v>
      </c>
      <c r="H224" s="34"/>
      <c r="I224" s="32"/>
      <c r="J224" s="34"/>
      <c r="K224" s="32"/>
      <c r="L224" s="34"/>
      <c r="M224" s="32">
        <v>5</v>
      </c>
      <c r="N224" s="34"/>
      <c r="O224" s="32"/>
    </row>
    <row r="225" spans="1:15" x14ac:dyDescent="0.2">
      <c r="A225" s="25">
        <v>20</v>
      </c>
      <c r="B225" s="37"/>
      <c r="C225" s="35"/>
      <c r="D225" s="37" t="s">
        <v>49</v>
      </c>
      <c r="E225" s="35">
        <v>8.5</v>
      </c>
      <c r="F225" s="37"/>
      <c r="G225" s="35">
        <v>2</v>
      </c>
      <c r="H225" s="37"/>
      <c r="I225" s="35"/>
      <c r="J225" s="37"/>
      <c r="K225" s="35"/>
      <c r="L225" s="37"/>
      <c r="M225" s="35">
        <v>5</v>
      </c>
      <c r="N225" s="37"/>
      <c r="O225" s="35"/>
    </row>
    <row r="226" spans="1:15" x14ac:dyDescent="0.2">
      <c r="A226" s="26">
        <v>21</v>
      </c>
      <c r="B226" s="34"/>
      <c r="C226" s="32"/>
      <c r="D226" s="34" t="s">
        <v>49</v>
      </c>
      <c r="E226" s="32">
        <v>8.5</v>
      </c>
      <c r="F226" s="34"/>
      <c r="G226" s="32">
        <v>1</v>
      </c>
      <c r="H226" s="34"/>
      <c r="I226" s="32"/>
      <c r="J226" s="34"/>
      <c r="K226" s="32"/>
      <c r="L226" s="34"/>
      <c r="M226" s="32" t="s">
        <v>49</v>
      </c>
      <c r="N226" s="34"/>
      <c r="O226" s="32"/>
    </row>
    <row r="227" spans="1:15" x14ac:dyDescent="0.2">
      <c r="A227" s="25">
        <v>22</v>
      </c>
      <c r="B227" s="37"/>
      <c r="C227" s="35"/>
      <c r="D227" s="37"/>
      <c r="E227" s="35">
        <v>4.5</v>
      </c>
      <c r="F227" s="37"/>
      <c r="G227" s="35" t="s">
        <v>49</v>
      </c>
      <c r="H227" s="37"/>
      <c r="I227" s="35"/>
      <c r="J227" s="37"/>
      <c r="K227" s="35"/>
      <c r="L227" s="37"/>
      <c r="M227" s="35" t="s">
        <v>49</v>
      </c>
      <c r="N227" s="37"/>
      <c r="O227" s="35"/>
    </row>
    <row r="228" spans="1:15" x14ac:dyDescent="0.2">
      <c r="A228" s="26">
        <v>23</v>
      </c>
      <c r="B228" s="84"/>
      <c r="C228" s="32"/>
      <c r="D228" s="84"/>
      <c r="E228" s="32">
        <v>3.5</v>
      </c>
      <c r="F228" s="34">
        <v>4</v>
      </c>
      <c r="G228" s="32">
        <v>4</v>
      </c>
      <c r="H228" s="34">
        <v>5.5</v>
      </c>
      <c r="I228" s="32">
        <v>5.5</v>
      </c>
      <c r="J228" s="34">
        <v>4</v>
      </c>
      <c r="K228" s="32">
        <v>4</v>
      </c>
      <c r="L228" s="34"/>
      <c r="M228" s="32"/>
      <c r="N228" s="34"/>
      <c r="O228" s="32"/>
    </row>
    <row r="229" spans="1:15" x14ac:dyDescent="0.2">
      <c r="A229" s="25">
        <v>24</v>
      </c>
      <c r="B229" s="37"/>
      <c r="C229" s="35"/>
      <c r="D229" s="37"/>
      <c r="E229" s="35">
        <v>2.5</v>
      </c>
      <c r="F229" s="37">
        <v>20</v>
      </c>
      <c r="G229" s="35">
        <v>22</v>
      </c>
      <c r="H229" s="37" t="s">
        <v>49</v>
      </c>
      <c r="I229" s="35">
        <v>3.5</v>
      </c>
      <c r="J229" s="37" t="s">
        <v>49</v>
      </c>
      <c r="K229" s="35">
        <v>4</v>
      </c>
      <c r="L229" s="37"/>
      <c r="M229" s="35"/>
      <c r="N229" s="37"/>
      <c r="O229" s="35"/>
    </row>
    <row r="230" spans="1:15" x14ac:dyDescent="0.2">
      <c r="A230" s="26">
        <v>25</v>
      </c>
      <c r="B230" s="34"/>
      <c r="C230" s="32"/>
      <c r="D230" s="34"/>
      <c r="E230" s="32" t="s">
        <v>49</v>
      </c>
      <c r="F230" s="34">
        <v>2</v>
      </c>
      <c r="G230" s="32">
        <v>22</v>
      </c>
      <c r="H230" s="34">
        <v>2</v>
      </c>
      <c r="I230" s="32">
        <v>3</v>
      </c>
      <c r="J230" s="34">
        <v>4</v>
      </c>
      <c r="K230" s="32">
        <v>8</v>
      </c>
      <c r="L230" s="34"/>
      <c r="M230" s="32"/>
      <c r="N230" s="34"/>
      <c r="O230" s="32"/>
    </row>
    <row r="231" spans="1:15" x14ac:dyDescent="0.2">
      <c r="A231" s="25">
        <v>26</v>
      </c>
      <c r="B231" s="37"/>
      <c r="C231" s="35"/>
      <c r="D231" s="37"/>
      <c r="E231" s="35"/>
      <c r="F231" s="37">
        <v>2</v>
      </c>
      <c r="G231" s="35">
        <v>16</v>
      </c>
      <c r="H231" s="37">
        <v>5</v>
      </c>
      <c r="I231" s="35">
        <v>10</v>
      </c>
      <c r="J231" s="37" t="s">
        <v>49</v>
      </c>
      <c r="K231" s="35">
        <v>8</v>
      </c>
      <c r="L231" s="37"/>
      <c r="M231" s="35"/>
      <c r="N231" s="37"/>
      <c r="O231" s="35"/>
    </row>
    <row r="232" spans="1:15" x14ac:dyDescent="0.2">
      <c r="A232" s="26">
        <v>27</v>
      </c>
      <c r="B232" s="34"/>
      <c r="C232" s="32"/>
      <c r="D232" s="34"/>
      <c r="E232" s="32"/>
      <c r="F232" s="34" t="s">
        <v>49</v>
      </c>
      <c r="G232" s="32">
        <v>16</v>
      </c>
      <c r="H232" s="34">
        <v>4</v>
      </c>
      <c r="I232" s="32">
        <v>14</v>
      </c>
      <c r="J232" s="34"/>
      <c r="K232" s="32">
        <v>1</v>
      </c>
      <c r="L232" s="34"/>
      <c r="M232" s="32"/>
      <c r="N232" s="34"/>
      <c r="O232" s="32"/>
    </row>
    <row r="233" spans="1:15" x14ac:dyDescent="0.2">
      <c r="A233" s="25">
        <v>28</v>
      </c>
      <c r="B233" s="37"/>
      <c r="C233" s="35"/>
      <c r="D233" s="37"/>
      <c r="E233" s="35"/>
      <c r="F233" s="37"/>
      <c r="G233" s="35">
        <v>14</v>
      </c>
      <c r="H233" s="37">
        <v>2</v>
      </c>
      <c r="I233" s="35">
        <v>14</v>
      </c>
      <c r="J233" s="37">
        <v>6</v>
      </c>
      <c r="K233" s="35">
        <v>6</v>
      </c>
      <c r="L233" s="37"/>
      <c r="M233" s="35"/>
      <c r="N233" s="37"/>
      <c r="O233" s="35"/>
    </row>
    <row r="234" spans="1:15" x14ac:dyDescent="0.2">
      <c r="A234" s="26">
        <v>29</v>
      </c>
      <c r="B234" s="34"/>
      <c r="C234" s="32"/>
      <c r="D234" s="34"/>
      <c r="E234" s="32"/>
      <c r="F234" s="34"/>
      <c r="G234" s="32">
        <v>10</v>
      </c>
      <c r="H234" s="34"/>
      <c r="I234" s="32">
        <v>14</v>
      </c>
      <c r="J234" s="103"/>
      <c r="K234" s="104"/>
      <c r="L234" s="34"/>
      <c r="M234" s="32"/>
      <c r="N234" s="34"/>
      <c r="O234" s="32"/>
    </row>
    <row r="235" spans="1:15" x14ac:dyDescent="0.2">
      <c r="A235" s="25">
        <v>30</v>
      </c>
      <c r="B235" s="37"/>
      <c r="C235" s="35"/>
      <c r="D235" s="37"/>
      <c r="E235" s="35"/>
      <c r="F235" s="37"/>
      <c r="G235" s="35"/>
      <c r="H235" s="37" t="s">
        <v>49</v>
      </c>
      <c r="I235" s="35">
        <v>14</v>
      </c>
      <c r="J235" s="103"/>
      <c r="K235" s="104"/>
      <c r="L235" s="37">
        <v>3.5</v>
      </c>
      <c r="M235" s="35">
        <v>3.5</v>
      </c>
      <c r="N235" s="37"/>
      <c r="O235" s="35"/>
    </row>
    <row r="236" spans="1:15" x14ac:dyDescent="0.2">
      <c r="A236" s="26">
        <v>31</v>
      </c>
      <c r="B236" s="85"/>
      <c r="C236" s="86"/>
      <c r="D236" s="105"/>
      <c r="E236" s="106"/>
      <c r="F236" s="85"/>
      <c r="G236" s="86"/>
      <c r="H236" s="85"/>
      <c r="I236" s="86">
        <v>14</v>
      </c>
      <c r="J236" s="105"/>
      <c r="K236" s="106"/>
      <c r="L236" s="85"/>
      <c r="M236" s="86"/>
      <c r="N236" s="105"/>
      <c r="O236" s="106"/>
    </row>
    <row r="237" spans="1:15" x14ac:dyDescent="0.2">
      <c r="A237" s="107" t="s">
        <v>4</v>
      </c>
      <c r="B237" s="3"/>
      <c r="C237" s="2"/>
      <c r="D237" s="3"/>
      <c r="E237" s="2"/>
      <c r="F237" s="3"/>
      <c r="G237" s="2"/>
      <c r="H237" s="3"/>
      <c r="I237" s="2"/>
      <c r="J237" s="3"/>
      <c r="K237" s="2"/>
      <c r="L237" s="3"/>
      <c r="M237" s="4"/>
      <c r="N237" s="3"/>
      <c r="O237" s="4"/>
    </row>
    <row r="238" spans="1:15" x14ac:dyDescent="0.2">
      <c r="A238" s="25" t="s">
        <v>14</v>
      </c>
      <c r="B238" s="3">
        <f>COUNTA(B206:B236)</f>
        <v>0</v>
      </c>
      <c r="C238" s="2">
        <f>COUNTA(C206:C236)</f>
        <v>0</v>
      </c>
      <c r="D238" s="3">
        <f>COUNTA(D206:D236)</f>
        <v>8</v>
      </c>
      <c r="E238" s="2">
        <f>COUNTA(E206:E236)</f>
        <v>14</v>
      </c>
      <c r="F238" s="3">
        <f t="shared" ref="F238:K238" si="41">COUNTA(F206:F236)</f>
        <v>11</v>
      </c>
      <c r="G238" s="2">
        <f t="shared" si="41"/>
        <v>17</v>
      </c>
      <c r="H238" s="3">
        <f t="shared" si="41"/>
        <v>9</v>
      </c>
      <c r="I238" s="2">
        <f t="shared" si="41"/>
        <v>11</v>
      </c>
      <c r="J238" s="3">
        <f t="shared" si="41"/>
        <v>10</v>
      </c>
      <c r="K238" s="2">
        <f t="shared" si="41"/>
        <v>19</v>
      </c>
      <c r="L238" s="3">
        <f>COUNTA(L206:L236)</f>
        <v>7</v>
      </c>
      <c r="M238" s="2">
        <f>COUNTA(M206:M236)</f>
        <v>23</v>
      </c>
      <c r="N238" s="3">
        <f>COUNTA(N206:N236)</f>
        <v>0</v>
      </c>
      <c r="O238" s="4">
        <f>COUNTA(O206:O236)</f>
        <v>0</v>
      </c>
    </row>
    <row r="239" spans="1:15" x14ac:dyDescent="0.2">
      <c r="A239" s="6" t="s">
        <v>13</v>
      </c>
      <c r="B239" s="95">
        <f>SUM(B206:B236)</f>
        <v>0</v>
      </c>
      <c r="C239" s="96">
        <f>SUM(C206:C236)</f>
        <v>0</v>
      </c>
      <c r="D239" s="95">
        <f>SUM(D206:D236)</f>
        <v>31.5</v>
      </c>
      <c r="E239" s="96">
        <f>SUM(E206:E236)</f>
        <v>102</v>
      </c>
      <c r="F239" s="95">
        <f t="shared" ref="F239:K239" si="42">SUM(F206:F236)</f>
        <v>35.200000000000003</v>
      </c>
      <c r="G239" s="96">
        <f t="shared" si="42"/>
        <v>116.2</v>
      </c>
      <c r="H239" s="95">
        <f t="shared" si="42"/>
        <v>18.5</v>
      </c>
      <c r="I239" s="96">
        <f t="shared" si="42"/>
        <v>92</v>
      </c>
      <c r="J239" s="95">
        <f t="shared" si="42"/>
        <v>25.4</v>
      </c>
      <c r="K239" s="96">
        <f t="shared" si="42"/>
        <v>146.60000000000002</v>
      </c>
      <c r="L239" s="95">
        <f>SUM(L206:L236)</f>
        <v>18.7</v>
      </c>
      <c r="M239" s="96">
        <f>SUM(M206:M236)</f>
        <v>227</v>
      </c>
      <c r="N239" s="95">
        <f>SUM(N206:N236)</f>
        <v>0</v>
      </c>
      <c r="O239" s="99">
        <f>SUM(O206:O236)</f>
        <v>0</v>
      </c>
    </row>
    <row r="240" spans="1:15" x14ac:dyDescent="0.2">
      <c r="A240" s="16" t="s">
        <v>23</v>
      </c>
      <c r="B240" s="3"/>
      <c r="C240" s="2"/>
      <c r="D240" s="3"/>
      <c r="E240" s="2"/>
      <c r="F240" s="3"/>
      <c r="G240" s="2"/>
      <c r="H240" s="3"/>
      <c r="I240" s="2"/>
      <c r="J240" s="3"/>
      <c r="K240" s="2"/>
      <c r="L240" s="3"/>
      <c r="M240" s="2"/>
      <c r="N240" s="3"/>
      <c r="O240" s="75"/>
    </row>
    <row r="241" spans="1:18" x14ac:dyDescent="0.2">
      <c r="A241" s="3" t="s">
        <v>22</v>
      </c>
      <c r="B241" s="3">
        <f>+B238</f>
        <v>0</v>
      </c>
      <c r="C241" s="2">
        <f>+C238</f>
        <v>0</v>
      </c>
      <c r="D241" s="3">
        <f t="shared" ref="D241:O242" si="43">+B241+D238</f>
        <v>8</v>
      </c>
      <c r="E241" s="2">
        <f t="shared" si="43"/>
        <v>14</v>
      </c>
      <c r="F241" s="3">
        <f t="shared" si="43"/>
        <v>19</v>
      </c>
      <c r="G241" s="2">
        <f t="shared" si="43"/>
        <v>31</v>
      </c>
      <c r="H241" s="3">
        <f t="shared" si="43"/>
        <v>28</v>
      </c>
      <c r="I241" s="2">
        <f t="shared" si="43"/>
        <v>42</v>
      </c>
      <c r="J241" s="3">
        <f t="shared" si="43"/>
        <v>38</v>
      </c>
      <c r="K241" s="2">
        <f t="shared" si="43"/>
        <v>61</v>
      </c>
      <c r="L241" s="3">
        <f t="shared" si="43"/>
        <v>45</v>
      </c>
      <c r="M241" s="2">
        <f t="shared" si="43"/>
        <v>84</v>
      </c>
      <c r="N241" s="3">
        <f t="shared" si="43"/>
        <v>45</v>
      </c>
      <c r="O241" s="4">
        <f t="shared" si="43"/>
        <v>84</v>
      </c>
    </row>
    <row r="242" spans="1:18" ht="13.5" thickBot="1" x14ac:dyDescent="0.25">
      <c r="A242" s="5" t="s">
        <v>13</v>
      </c>
      <c r="B242" s="97">
        <f>+B239</f>
        <v>0</v>
      </c>
      <c r="C242" s="98">
        <f>+C239</f>
        <v>0</v>
      </c>
      <c r="D242" s="97">
        <f t="shared" si="43"/>
        <v>31.5</v>
      </c>
      <c r="E242" s="98">
        <f t="shared" si="43"/>
        <v>102</v>
      </c>
      <c r="F242" s="97">
        <f t="shared" si="43"/>
        <v>66.7</v>
      </c>
      <c r="G242" s="98">
        <f t="shared" si="43"/>
        <v>218.2</v>
      </c>
      <c r="H242" s="97">
        <f t="shared" si="43"/>
        <v>85.2</v>
      </c>
      <c r="I242" s="98">
        <f t="shared" si="43"/>
        <v>310.2</v>
      </c>
      <c r="J242" s="97">
        <f t="shared" si="43"/>
        <v>110.6</v>
      </c>
      <c r="K242" s="98">
        <f t="shared" si="43"/>
        <v>456.8</v>
      </c>
      <c r="L242" s="97">
        <f t="shared" si="43"/>
        <v>129.29999999999998</v>
      </c>
      <c r="M242" s="98">
        <f t="shared" si="43"/>
        <v>683.8</v>
      </c>
      <c r="N242" s="97">
        <f t="shared" si="43"/>
        <v>129.29999999999998</v>
      </c>
      <c r="O242" s="100">
        <f t="shared" si="43"/>
        <v>683.8</v>
      </c>
    </row>
    <row r="243" spans="1:18" ht="13.5" thickBot="1" x14ac:dyDescent="0.25">
      <c r="A243" s="130" t="s">
        <v>12</v>
      </c>
      <c r="B243" s="131"/>
      <c r="C243" s="132" t="s">
        <v>33</v>
      </c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4"/>
    </row>
    <row r="244" spans="1:18" x14ac:dyDescent="0.2">
      <c r="A244" s="47" t="s">
        <v>94</v>
      </c>
      <c r="B244" s="48"/>
      <c r="C244" s="49">
        <f>C239/($A236)</f>
        <v>0</v>
      </c>
      <c r="D244" s="48"/>
      <c r="E244" s="49">
        <f>E239/($A235)</f>
        <v>3.4</v>
      </c>
      <c r="F244" s="50"/>
      <c r="G244" s="49">
        <f>G239/($A236)</f>
        <v>3.7483870967741937</v>
      </c>
      <c r="H244" s="50"/>
      <c r="I244" s="49">
        <f>I239/(($A236)-0)</f>
        <v>2.967741935483871</v>
      </c>
      <c r="J244" s="50"/>
      <c r="K244" s="49">
        <f>K239/($A233)</f>
        <v>5.2357142857142867</v>
      </c>
      <c r="L244" s="49"/>
      <c r="M244" s="49">
        <f>M239/($A236)</f>
        <v>7.32258064516129</v>
      </c>
      <c r="N244" s="50"/>
      <c r="O244" s="51">
        <f>O239/($A235)</f>
        <v>0</v>
      </c>
    </row>
    <row r="245" spans="1:18" x14ac:dyDescent="0.2">
      <c r="A245" s="52" t="s">
        <v>95</v>
      </c>
      <c r="B245" s="53"/>
      <c r="C245" s="42">
        <f>C242/$A236</f>
        <v>0</v>
      </c>
      <c r="D245" s="42"/>
      <c r="E245" s="42">
        <f>E242/($A236+$A235)</f>
        <v>1.6721311475409837</v>
      </c>
      <c r="F245" s="43"/>
      <c r="G245" s="42">
        <f>G242/($A236+$A235+$A236)</f>
        <v>2.3717391304347823</v>
      </c>
      <c r="H245" s="42"/>
      <c r="I245" s="42">
        <f>I242/(($A236+$A235+$A236+$A236)-0)</f>
        <v>2.5219512195121951</v>
      </c>
      <c r="J245" s="42"/>
      <c r="K245" s="76">
        <f>K242/($A236+$A235+$A236+$A236+$A234)</f>
        <v>3.0052631578947371</v>
      </c>
      <c r="L245" s="42"/>
      <c r="M245" s="76">
        <f>M242/($A236+$A235+$A236+$A236+$A234+$A236)</f>
        <v>3.7366120218579231</v>
      </c>
      <c r="N245" s="76"/>
      <c r="O245" s="77">
        <f>O242/($A236+$A235+$A236+$A236+$A233+$A236+$A235)</f>
        <v>3.2254716981132074</v>
      </c>
    </row>
    <row r="246" spans="1:18" x14ac:dyDescent="0.2">
      <c r="A246" s="91" t="s">
        <v>90</v>
      </c>
      <c r="B246" s="92" t="s">
        <v>91</v>
      </c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129" t="s">
        <v>99</v>
      </c>
      <c r="Q246" s="129"/>
      <c r="R246" s="129"/>
    </row>
    <row r="247" spans="1:18" x14ac:dyDescent="0.2">
      <c r="A247" s="93" t="s">
        <v>63</v>
      </c>
      <c r="B247" s="94" t="s">
        <v>64</v>
      </c>
      <c r="C247" s="94" t="s">
        <v>65</v>
      </c>
      <c r="D247" s="94" t="s">
        <v>64</v>
      </c>
      <c r="E247" s="94" t="s">
        <v>65</v>
      </c>
      <c r="F247" s="94" t="s">
        <v>64</v>
      </c>
      <c r="G247" s="94" t="s">
        <v>65</v>
      </c>
      <c r="H247" s="94" t="s">
        <v>64</v>
      </c>
      <c r="I247" s="94" t="s">
        <v>65</v>
      </c>
      <c r="J247" s="94" t="s">
        <v>64</v>
      </c>
      <c r="K247" s="94" t="s">
        <v>65</v>
      </c>
      <c r="L247" s="94" t="s">
        <v>64</v>
      </c>
      <c r="M247" s="94" t="s">
        <v>65</v>
      </c>
      <c r="N247" s="94" t="s">
        <v>64</v>
      </c>
      <c r="O247" s="94" t="s">
        <v>65</v>
      </c>
      <c r="P247" s="93" t="s">
        <v>96</v>
      </c>
      <c r="Q247" s="93" t="s">
        <v>98</v>
      </c>
      <c r="R247" s="93" t="s">
        <v>97</v>
      </c>
    </row>
    <row r="248" spans="1:18" x14ac:dyDescent="0.2">
      <c r="A248" s="2" t="s">
        <v>93</v>
      </c>
      <c r="B248" s="89">
        <f>B$238</f>
        <v>0</v>
      </c>
      <c r="C248" s="87">
        <f>B$239</f>
        <v>0</v>
      </c>
      <c r="D248" s="89">
        <f>D$238</f>
        <v>8</v>
      </c>
      <c r="E248" s="87">
        <f>D$239</f>
        <v>31.5</v>
      </c>
      <c r="F248" s="89">
        <f>F$238</f>
        <v>11</v>
      </c>
      <c r="G248" s="87">
        <f>F$239</f>
        <v>35.200000000000003</v>
      </c>
      <c r="H248" s="89">
        <f>H$238</f>
        <v>9</v>
      </c>
      <c r="I248" s="87">
        <f>H$239</f>
        <v>18.5</v>
      </c>
      <c r="J248" s="89">
        <f>J$238</f>
        <v>10</v>
      </c>
      <c r="K248" s="87">
        <f>J$239</f>
        <v>25.4</v>
      </c>
      <c r="L248" s="89">
        <f>L$238</f>
        <v>7</v>
      </c>
      <c r="M248" s="87">
        <f>L$239</f>
        <v>18.7</v>
      </c>
      <c r="N248" s="89">
        <f>N$238</f>
        <v>0</v>
      </c>
      <c r="O248" s="87">
        <f>N$239</f>
        <v>0</v>
      </c>
      <c r="P248" s="2">
        <f t="shared" ref="P248:Q250" si="44">+B248+D248+F248+H248+J248+L248+N248</f>
        <v>45</v>
      </c>
      <c r="Q248" s="2">
        <f t="shared" si="44"/>
        <v>129.29999999999998</v>
      </c>
      <c r="R248" s="81">
        <f>+O$241</f>
        <v>84</v>
      </c>
    </row>
    <row r="249" spans="1:18" x14ac:dyDescent="0.2">
      <c r="A249" s="2" t="s">
        <v>86</v>
      </c>
      <c r="B249" s="89">
        <f>B$324</f>
        <v>0</v>
      </c>
      <c r="C249" s="87">
        <f>B$315</f>
        <v>0</v>
      </c>
      <c r="D249" s="89">
        <f>D$324</f>
        <v>6</v>
      </c>
      <c r="E249" s="87">
        <f>D$325</f>
        <v>23.9</v>
      </c>
      <c r="F249" s="89">
        <f>F$324</f>
        <v>9</v>
      </c>
      <c r="G249" s="87">
        <f>F$325</f>
        <v>12.5</v>
      </c>
      <c r="H249" s="89">
        <f>H$324</f>
        <v>16</v>
      </c>
      <c r="I249" s="87">
        <f>H$325</f>
        <v>49.7</v>
      </c>
      <c r="J249" s="89">
        <f>J$324</f>
        <v>16</v>
      </c>
      <c r="K249" s="87">
        <f>J$325</f>
        <v>41.5</v>
      </c>
      <c r="L249" s="89">
        <f>L$324</f>
        <v>8</v>
      </c>
      <c r="M249" s="87">
        <f>L$325</f>
        <v>16.5</v>
      </c>
      <c r="N249" s="89">
        <f>N$324</f>
        <v>8</v>
      </c>
      <c r="O249" s="87">
        <f>N$325</f>
        <v>17.7</v>
      </c>
      <c r="P249" s="2">
        <f t="shared" si="44"/>
        <v>63</v>
      </c>
      <c r="Q249" s="2">
        <f t="shared" si="44"/>
        <v>161.79999999999998</v>
      </c>
      <c r="R249" s="81">
        <f>+O$327</f>
        <v>105</v>
      </c>
    </row>
    <row r="250" spans="1:18" x14ac:dyDescent="0.2">
      <c r="A250" s="2" t="s">
        <v>82</v>
      </c>
      <c r="B250" s="89">
        <f>B$410</f>
        <v>2</v>
      </c>
      <c r="C250" s="87">
        <f>B$411</f>
        <v>0</v>
      </c>
      <c r="D250" s="89">
        <f>D$410</f>
        <v>5</v>
      </c>
      <c r="E250" s="87">
        <f>D$411</f>
        <v>18</v>
      </c>
      <c r="F250" s="89">
        <f>F$410</f>
        <v>10</v>
      </c>
      <c r="G250" s="87">
        <f>F$411</f>
        <v>68.7</v>
      </c>
      <c r="H250" s="89">
        <f>H$410</f>
        <v>16</v>
      </c>
      <c r="I250" s="87">
        <f>H$411</f>
        <v>54.599999999999994</v>
      </c>
      <c r="J250" s="89">
        <f>J$410</f>
        <v>14</v>
      </c>
      <c r="K250" s="87">
        <f>J$411</f>
        <v>63.5</v>
      </c>
      <c r="L250" s="89">
        <f>L$410</f>
        <v>2</v>
      </c>
      <c r="M250" s="87">
        <f>L$411</f>
        <v>1</v>
      </c>
      <c r="N250" s="89">
        <f>N$410</f>
        <v>3</v>
      </c>
      <c r="O250" s="87">
        <f>N$411</f>
        <v>5.5</v>
      </c>
      <c r="P250" s="2">
        <f t="shared" si="44"/>
        <v>52</v>
      </c>
      <c r="Q250" s="2">
        <f t="shared" si="44"/>
        <v>211.3</v>
      </c>
      <c r="R250" s="81">
        <f>+O$413</f>
        <v>106</v>
      </c>
    </row>
    <row r="251" spans="1:18" x14ac:dyDescent="0.2">
      <c r="A251" s="2" t="s">
        <v>76</v>
      </c>
      <c r="B251" s="89">
        <f>B$494</f>
        <v>0</v>
      </c>
      <c r="C251" s="87">
        <f>B$495</f>
        <v>0</v>
      </c>
      <c r="D251" s="89">
        <f>D$494</f>
        <v>7</v>
      </c>
      <c r="E251" s="87">
        <f>D$495</f>
        <v>21.3</v>
      </c>
      <c r="F251" s="89">
        <f>F$494</f>
        <v>10</v>
      </c>
      <c r="G251" s="87">
        <f>F$495</f>
        <v>15.4</v>
      </c>
      <c r="H251" s="89">
        <f>H$494</f>
        <v>16</v>
      </c>
      <c r="I251" s="87">
        <f>H$495</f>
        <v>55.9</v>
      </c>
      <c r="J251" s="89">
        <f>J$494</f>
        <v>16</v>
      </c>
      <c r="K251" s="87">
        <f>J$495</f>
        <v>45.7</v>
      </c>
      <c r="L251" s="89">
        <f>L$494</f>
        <v>3</v>
      </c>
      <c r="M251" s="87">
        <f>L$495</f>
        <v>2</v>
      </c>
      <c r="N251" s="89">
        <f>N$494</f>
        <v>5</v>
      </c>
      <c r="O251" s="87">
        <f>N$495</f>
        <v>2.5</v>
      </c>
      <c r="P251" s="2">
        <f t="shared" ref="P251:P259" si="45">+B251+D251+F251+H251+J251+L251+N251</f>
        <v>57</v>
      </c>
      <c r="Q251" s="2">
        <f t="shared" ref="Q251:Q259" si="46">+C251+E251+G251+I251+K251+M251+O251</f>
        <v>142.80000000000001</v>
      </c>
      <c r="R251" s="81">
        <f>+O$497</f>
        <v>101</v>
      </c>
    </row>
    <row r="252" spans="1:18" x14ac:dyDescent="0.2">
      <c r="A252" s="2" t="s">
        <v>75</v>
      </c>
      <c r="B252" s="89">
        <f>B$577</f>
        <v>1</v>
      </c>
      <c r="C252" s="87">
        <f>B$578</f>
        <v>0</v>
      </c>
      <c r="D252" s="89">
        <f>D$577</f>
        <v>11</v>
      </c>
      <c r="E252" s="87">
        <f>D$578</f>
        <v>15</v>
      </c>
      <c r="F252" s="89">
        <f>F$577</f>
        <v>8</v>
      </c>
      <c r="G252" s="87">
        <f>F$578</f>
        <v>16.5</v>
      </c>
      <c r="H252" s="89">
        <f>H$577</f>
        <v>18</v>
      </c>
      <c r="I252" s="87">
        <f>H$578</f>
        <v>59.9</v>
      </c>
      <c r="J252" s="89">
        <f>J$577</f>
        <v>11</v>
      </c>
      <c r="K252" s="87">
        <f>J$578</f>
        <v>32.4</v>
      </c>
      <c r="L252" s="89">
        <f>L$577</f>
        <v>9</v>
      </c>
      <c r="M252" s="87">
        <f>L$578</f>
        <v>20.8</v>
      </c>
      <c r="N252" s="89">
        <f>N$577</f>
        <v>1</v>
      </c>
      <c r="O252" s="87">
        <f>N$578</f>
        <v>2</v>
      </c>
      <c r="P252" s="81">
        <f t="shared" si="45"/>
        <v>59</v>
      </c>
      <c r="Q252" s="81">
        <f t="shared" si="46"/>
        <v>146.60000000000002</v>
      </c>
      <c r="R252" s="81">
        <f>+O$580</f>
        <v>99</v>
      </c>
    </row>
    <row r="253" spans="1:18" x14ac:dyDescent="0.2">
      <c r="A253" s="2" t="s">
        <v>68</v>
      </c>
      <c r="B253" s="90">
        <f>+B$633</f>
        <v>0</v>
      </c>
      <c r="C253" s="88">
        <f>+B$634</f>
        <v>0</v>
      </c>
      <c r="D253" s="89">
        <f>+D$633</f>
        <v>4</v>
      </c>
      <c r="E253" s="87">
        <f>+D$634</f>
        <v>12.5</v>
      </c>
      <c r="F253" s="89">
        <f>+F$633</f>
        <v>17</v>
      </c>
      <c r="G253" s="87">
        <f>+F$634</f>
        <v>56.1</v>
      </c>
      <c r="H253" s="89">
        <f>+H$633</f>
        <v>18</v>
      </c>
      <c r="I253" s="87">
        <f>+H$634</f>
        <v>71.3</v>
      </c>
      <c r="J253" s="89">
        <f>+J$633</f>
        <v>12</v>
      </c>
      <c r="K253" s="87">
        <f>+J$634</f>
        <v>35.000000000000007</v>
      </c>
      <c r="L253" s="89">
        <f>+L$633</f>
        <v>9</v>
      </c>
      <c r="M253" s="87">
        <f>+L$634</f>
        <v>34.5</v>
      </c>
      <c r="N253" s="89">
        <f>+N$633</f>
        <v>9</v>
      </c>
      <c r="O253" s="87">
        <f>+N$634</f>
        <v>13.1</v>
      </c>
      <c r="P253" s="81">
        <f t="shared" si="45"/>
        <v>69</v>
      </c>
      <c r="Q253" s="2">
        <f t="shared" si="46"/>
        <v>222.49999999999997</v>
      </c>
      <c r="R253" s="81">
        <f>+O$636</f>
        <v>120</v>
      </c>
    </row>
    <row r="254" spans="1:18" x14ac:dyDescent="0.2">
      <c r="A254" s="81" t="str">
        <f>+A$654</f>
        <v>2016-2017</v>
      </c>
      <c r="B254" s="90">
        <f>+B$688</f>
        <v>0</v>
      </c>
      <c r="C254" s="88">
        <f>+B$689</f>
        <v>0</v>
      </c>
      <c r="D254" s="90">
        <f>+D$688</f>
        <v>2</v>
      </c>
      <c r="E254" s="88">
        <f>+D$689</f>
        <v>12.6</v>
      </c>
      <c r="F254" s="90">
        <f>+F$688</f>
        <v>12</v>
      </c>
      <c r="G254" s="88">
        <f>+F$689</f>
        <v>47.7</v>
      </c>
      <c r="H254" s="90">
        <f>+H$688</f>
        <v>11</v>
      </c>
      <c r="I254" s="88">
        <f>+H$689</f>
        <v>20.2</v>
      </c>
      <c r="J254" s="90">
        <f>+J$688</f>
        <v>11</v>
      </c>
      <c r="K254" s="88">
        <f>+J$689</f>
        <v>22.8</v>
      </c>
      <c r="L254" s="90">
        <f>+L$688</f>
        <v>9</v>
      </c>
      <c r="M254" s="88">
        <f>+L$689</f>
        <v>10</v>
      </c>
      <c r="N254" s="90">
        <f>+N$688</f>
        <v>1</v>
      </c>
      <c r="O254" s="88">
        <f>+N$689</f>
        <v>4</v>
      </c>
      <c r="P254" s="2">
        <f t="shared" si="45"/>
        <v>46</v>
      </c>
      <c r="Q254" s="2">
        <f t="shared" si="46"/>
        <v>117.3</v>
      </c>
      <c r="R254" s="81">
        <f>+O$691</f>
        <v>79</v>
      </c>
    </row>
    <row r="255" spans="1:18" x14ac:dyDescent="0.2">
      <c r="A255" s="81" t="str">
        <f>+A$707</f>
        <v>2015-2016</v>
      </c>
      <c r="B255" s="90">
        <f>+B$741</f>
        <v>3</v>
      </c>
      <c r="C255" s="88">
        <f>+B$742</f>
        <v>0</v>
      </c>
      <c r="D255" s="90">
        <f>+D$741</f>
        <v>3</v>
      </c>
      <c r="E255" s="88">
        <f>+D$742</f>
        <v>5</v>
      </c>
      <c r="F255" s="90">
        <f>+F$741</f>
        <v>3</v>
      </c>
      <c r="G255" s="88">
        <f>+F$742</f>
        <v>0.2</v>
      </c>
      <c r="H255" s="90">
        <f>+H$741</f>
        <v>16</v>
      </c>
      <c r="I255" s="88">
        <f>+H$742</f>
        <v>51</v>
      </c>
      <c r="J255" s="90">
        <f>+J$741</f>
        <v>15</v>
      </c>
      <c r="K255" s="88">
        <f>+J$742</f>
        <v>55.5</v>
      </c>
      <c r="L255" s="90">
        <f>+L$741</f>
        <v>5</v>
      </c>
      <c r="M255" s="88">
        <f>+L$742</f>
        <v>12.3</v>
      </c>
      <c r="N255" s="90">
        <f>+N$741</f>
        <v>7</v>
      </c>
      <c r="O255" s="88">
        <f>+N$742</f>
        <v>15</v>
      </c>
      <c r="P255" s="2">
        <f t="shared" si="45"/>
        <v>52</v>
      </c>
      <c r="Q255" s="2">
        <f t="shared" si="46"/>
        <v>139</v>
      </c>
      <c r="R255" s="81">
        <f>+O$744</f>
        <v>75</v>
      </c>
    </row>
    <row r="256" spans="1:18" x14ac:dyDescent="0.2">
      <c r="A256" s="81" t="str">
        <f>+A$759</f>
        <v>2014-2015</v>
      </c>
      <c r="B256" s="89">
        <f>+B$793</f>
        <v>0</v>
      </c>
      <c r="C256" s="87">
        <f>+B$794</f>
        <v>0</v>
      </c>
      <c r="D256" s="89">
        <f>+D$793</f>
        <v>10</v>
      </c>
      <c r="E256" s="87">
        <f>+D$794</f>
        <v>28</v>
      </c>
      <c r="F256" s="89">
        <f>+F$793</f>
        <v>5</v>
      </c>
      <c r="G256" s="87">
        <f>+F$794</f>
        <v>2</v>
      </c>
      <c r="H256" s="89">
        <f>+H$793</f>
        <v>18</v>
      </c>
      <c r="I256" s="87">
        <f>+H$794</f>
        <v>58</v>
      </c>
      <c r="J256" s="89">
        <f>+J$793</f>
        <v>19</v>
      </c>
      <c r="K256" s="87">
        <f>+J$794</f>
        <v>52</v>
      </c>
      <c r="L256" s="89">
        <f>+L$793</f>
        <v>8</v>
      </c>
      <c r="M256" s="87">
        <f>+L$794</f>
        <v>16</v>
      </c>
      <c r="N256" s="89">
        <f>+N$793</f>
        <v>2</v>
      </c>
      <c r="O256" s="87">
        <f>+N$794</f>
        <v>3</v>
      </c>
      <c r="P256" s="81">
        <f t="shared" si="45"/>
        <v>62</v>
      </c>
      <c r="Q256" s="81">
        <f t="shared" si="46"/>
        <v>159</v>
      </c>
      <c r="R256" s="81">
        <f>+O$796</f>
        <v>101</v>
      </c>
    </row>
    <row r="257" spans="1:18" s="82" customFormat="1" x14ac:dyDescent="0.2">
      <c r="A257" s="81" t="str">
        <f>+A$810</f>
        <v>2013-2014</v>
      </c>
      <c r="B257" s="89">
        <f>+B$844</f>
        <v>0</v>
      </c>
      <c r="C257" s="87">
        <f>+B$845</f>
        <v>0</v>
      </c>
      <c r="D257" s="89">
        <f>+D$844</f>
        <v>6</v>
      </c>
      <c r="E257" s="87">
        <f>+D$845</f>
        <v>80</v>
      </c>
      <c r="F257" s="89">
        <f>+F$844</f>
        <v>13</v>
      </c>
      <c r="G257" s="87">
        <f>+F$845</f>
        <v>52</v>
      </c>
      <c r="H257" s="89">
        <f>+H$844</f>
        <v>16</v>
      </c>
      <c r="I257" s="87">
        <f>+H$845</f>
        <v>60</v>
      </c>
      <c r="J257" s="89">
        <f>+J$844</f>
        <v>20</v>
      </c>
      <c r="K257" s="87">
        <f>+J$845</f>
        <v>46</v>
      </c>
      <c r="L257" s="89">
        <f>+L$844</f>
        <v>6</v>
      </c>
      <c r="M257" s="87">
        <f>+L$845</f>
        <v>23</v>
      </c>
      <c r="N257" s="89">
        <f>+N$844</f>
        <v>1</v>
      </c>
      <c r="O257" s="87">
        <f>+N$845</f>
        <v>7</v>
      </c>
      <c r="P257" s="81">
        <f t="shared" si="45"/>
        <v>62</v>
      </c>
      <c r="Q257" s="81">
        <f t="shared" si="46"/>
        <v>268</v>
      </c>
      <c r="R257" s="81">
        <f>+O$847</f>
        <v>130</v>
      </c>
    </row>
    <row r="258" spans="1:18" s="82" customFormat="1" x14ac:dyDescent="0.2">
      <c r="A258" s="81" t="str">
        <f>+A$860</f>
        <v>2012-2013</v>
      </c>
      <c r="B258" s="89">
        <f>+B$894</f>
        <v>0</v>
      </c>
      <c r="C258" s="87">
        <f>+B$895</f>
        <v>0</v>
      </c>
      <c r="D258" s="89">
        <f>+D$894</f>
        <v>3</v>
      </c>
      <c r="E258" s="87">
        <f>+D$895</f>
        <v>1</v>
      </c>
      <c r="F258" s="89">
        <f>+F$894</f>
        <v>5</v>
      </c>
      <c r="G258" s="87">
        <f>+F$895</f>
        <v>24</v>
      </c>
      <c r="H258" s="89">
        <f>+H$894</f>
        <v>7</v>
      </c>
      <c r="I258" s="87">
        <f>+H$895</f>
        <v>25</v>
      </c>
      <c r="J258" s="89">
        <f>+J$894</f>
        <v>15</v>
      </c>
      <c r="K258" s="87">
        <f>+J$895</f>
        <v>61</v>
      </c>
      <c r="L258" s="89">
        <f>+L$894</f>
        <v>8</v>
      </c>
      <c r="M258" s="87">
        <f>+L$895</f>
        <v>20</v>
      </c>
      <c r="N258" s="89">
        <f>+N$894</f>
        <v>0</v>
      </c>
      <c r="O258" s="87">
        <f>+N$895</f>
        <v>0</v>
      </c>
      <c r="P258" s="81">
        <f t="shared" si="45"/>
        <v>38</v>
      </c>
      <c r="Q258" s="81">
        <f t="shared" si="46"/>
        <v>131</v>
      </c>
      <c r="R258" s="81">
        <f>+O$897</f>
        <v>80</v>
      </c>
    </row>
    <row r="259" spans="1:18" x14ac:dyDescent="0.2">
      <c r="A259" s="80" t="str">
        <f>+A$909</f>
        <v>2011-2012</v>
      </c>
      <c r="B259" s="90">
        <f>+B$943</f>
        <v>0</v>
      </c>
      <c r="C259" s="88">
        <f>+B$944</f>
        <v>0</v>
      </c>
      <c r="D259" s="90">
        <f>+D$943</f>
        <v>1</v>
      </c>
      <c r="E259" s="88">
        <f>+D$944</f>
        <v>1</v>
      </c>
      <c r="F259" s="90">
        <f>+F$943</f>
        <v>4</v>
      </c>
      <c r="G259" s="88">
        <f>+F$944</f>
        <v>10</v>
      </c>
      <c r="H259" s="90">
        <f>+H$943</f>
        <v>11</v>
      </c>
      <c r="I259" s="88">
        <f>+H$944</f>
        <v>65</v>
      </c>
      <c r="J259" s="90">
        <f>+J$943</f>
        <v>3</v>
      </c>
      <c r="K259" s="88">
        <f>+J$944</f>
        <v>21</v>
      </c>
      <c r="L259" s="90">
        <f>+L$943</f>
        <v>0</v>
      </c>
      <c r="M259" s="88">
        <f>+L$944</f>
        <v>0</v>
      </c>
      <c r="N259" s="90">
        <f>+N$943</f>
        <v>0</v>
      </c>
      <c r="O259" s="88">
        <f>+N$944</f>
        <v>0</v>
      </c>
      <c r="P259" s="2">
        <f t="shared" si="45"/>
        <v>19</v>
      </c>
      <c r="Q259" s="2">
        <f t="shared" si="46"/>
        <v>97</v>
      </c>
      <c r="R259" s="2">
        <f>+O$946</f>
        <v>40</v>
      </c>
    </row>
    <row r="262" spans="1:18" x14ac:dyDescent="0.2">
      <c r="A262" s="118" t="s">
        <v>55</v>
      </c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20"/>
    </row>
    <row r="263" spans="1:18" x14ac:dyDescent="0.2">
      <c r="A263" s="54"/>
      <c r="B263" s="116" t="s">
        <v>57</v>
      </c>
      <c r="C263" s="117"/>
      <c r="D263" s="116" t="s">
        <v>7</v>
      </c>
      <c r="E263" s="117"/>
      <c r="F263" s="116" t="s">
        <v>8</v>
      </c>
      <c r="G263" s="117"/>
      <c r="H263" s="116" t="s">
        <v>9</v>
      </c>
      <c r="I263" s="117"/>
      <c r="J263" s="116" t="s">
        <v>10</v>
      </c>
      <c r="K263" s="117"/>
      <c r="L263" s="116" t="s">
        <v>11</v>
      </c>
      <c r="M263" s="117"/>
      <c r="N263" s="116" t="s">
        <v>35</v>
      </c>
      <c r="O263" s="117"/>
    </row>
    <row r="264" spans="1:18" x14ac:dyDescent="0.2">
      <c r="A264" s="55" t="s">
        <v>41</v>
      </c>
      <c r="B264" s="34"/>
      <c r="C264" s="61"/>
      <c r="D264" s="34">
        <v>5.7</v>
      </c>
      <c r="E264" s="61"/>
      <c r="F264" s="34">
        <v>13.2</v>
      </c>
      <c r="G264" s="61"/>
      <c r="H264" s="34">
        <v>15.3</v>
      </c>
      <c r="I264" s="32"/>
      <c r="J264" s="34">
        <v>12.1</v>
      </c>
      <c r="K264" s="61"/>
      <c r="L264" s="34">
        <v>9.1</v>
      </c>
      <c r="M264" s="61"/>
      <c r="N264" s="34">
        <v>3.5</v>
      </c>
      <c r="O264" s="61"/>
    </row>
    <row r="265" spans="1:18" x14ac:dyDescent="0.2">
      <c r="A265" s="56" t="s">
        <v>42</v>
      </c>
      <c r="B265" s="37"/>
      <c r="C265" s="62"/>
      <c r="D265" s="37">
        <v>1.2</v>
      </c>
      <c r="E265" s="62"/>
      <c r="F265" s="37">
        <v>3.5</v>
      </c>
      <c r="G265" s="62"/>
      <c r="H265" s="37">
        <v>3.3</v>
      </c>
      <c r="I265" s="35"/>
      <c r="J265" s="37">
        <v>2.4</v>
      </c>
      <c r="K265" s="62"/>
      <c r="L265" s="37">
        <v>2.1</v>
      </c>
      <c r="M265" s="62"/>
      <c r="N265" s="37">
        <v>0.57999999999999996</v>
      </c>
      <c r="O265" s="62"/>
    </row>
    <row r="266" spans="1:18" x14ac:dyDescent="0.2">
      <c r="A266" s="55" t="s">
        <v>43</v>
      </c>
      <c r="B266" s="60"/>
      <c r="C266" s="58"/>
      <c r="D266" s="60">
        <v>0.25</v>
      </c>
      <c r="E266" s="58"/>
      <c r="F266" s="60">
        <v>1</v>
      </c>
      <c r="G266" s="58"/>
      <c r="H266" s="60">
        <v>0.76</v>
      </c>
      <c r="I266" s="58"/>
      <c r="J266" s="60">
        <v>0.76</v>
      </c>
      <c r="K266" s="58"/>
      <c r="L266" s="60">
        <v>0.63</v>
      </c>
      <c r="M266" s="58"/>
      <c r="N266" s="60">
        <v>0.17</v>
      </c>
      <c r="O266" s="58"/>
    </row>
    <row r="267" spans="1:18" x14ac:dyDescent="0.2">
      <c r="A267" s="56" t="s">
        <v>44</v>
      </c>
      <c r="B267" s="63"/>
      <c r="C267" s="64"/>
      <c r="D267" s="63">
        <v>0.04</v>
      </c>
      <c r="E267" s="64"/>
      <c r="F267" s="65">
        <v>0.04</v>
      </c>
      <c r="G267" s="64"/>
      <c r="H267" s="65">
        <v>0</v>
      </c>
      <c r="I267" s="64"/>
      <c r="J267" s="63">
        <v>0</v>
      </c>
      <c r="K267" s="64"/>
      <c r="L267" s="65">
        <v>0.04</v>
      </c>
      <c r="M267" s="64"/>
      <c r="N267" s="65">
        <v>0</v>
      </c>
      <c r="O267" s="64"/>
    </row>
    <row r="268" spans="1:18" x14ac:dyDescent="0.2">
      <c r="A268" s="59"/>
      <c r="B268" s="66"/>
      <c r="C268" s="67"/>
      <c r="D268" s="66"/>
      <c r="E268" s="67"/>
      <c r="F268" s="68"/>
      <c r="G268" s="67"/>
      <c r="H268" s="68"/>
      <c r="I268" s="67"/>
      <c r="J268" s="66"/>
      <c r="K268" s="67"/>
      <c r="L268" s="68"/>
      <c r="M268" s="67"/>
      <c r="N268" s="68"/>
      <c r="O268" s="67"/>
    </row>
    <row r="269" spans="1:18" x14ac:dyDescent="0.2">
      <c r="A269" s="56" t="s">
        <v>45</v>
      </c>
      <c r="B269" s="69"/>
      <c r="C269" s="64"/>
      <c r="D269" s="69" t="s">
        <v>40</v>
      </c>
      <c r="E269" s="64">
        <v>0.4</v>
      </c>
      <c r="F269" s="65"/>
      <c r="G269" s="64">
        <v>26.6</v>
      </c>
      <c r="H269" s="65"/>
      <c r="I269" s="64">
        <v>24.8</v>
      </c>
      <c r="J269" s="63"/>
      <c r="K269" s="64">
        <v>22.3</v>
      </c>
      <c r="L269" s="65"/>
      <c r="M269" s="64">
        <v>14.2</v>
      </c>
      <c r="N269" s="65"/>
      <c r="O269" s="64">
        <v>1.3</v>
      </c>
    </row>
    <row r="270" spans="1:18" x14ac:dyDescent="0.2">
      <c r="A270" s="59" t="s">
        <v>46</v>
      </c>
      <c r="B270" s="70"/>
      <c r="C270" s="67"/>
      <c r="D270" s="70" t="s">
        <v>40</v>
      </c>
      <c r="E270" s="67">
        <v>1.1000000000000001</v>
      </c>
      <c r="F270" s="68"/>
      <c r="G270" s="67">
        <v>10.4</v>
      </c>
      <c r="H270" s="68"/>
      <c r="I270" s="67">
        <v>19</v>
      </c>
      <c r="J270" s="66"/>
      <c r="K270" s="67">
        <v>17.8</v>
      </c>
      <c r="L270" s="68"/>
      <c r="M270" s="67">
        <v>8.3000000000000007</v>
      </c>
      <c r="N270" s="68"/>
      <c r="O270" s="67">
        <v>0.46</v>
      </c>
    </row>
    <row r="271" spans="1:18" x14ac:dyDescent="0.2">
      <c r="A271" s="56" t="s">
        <v>47</v>
      </c>
      <c r="B271" s="69"/>
      <c r="C271" s="64"/>
      <c r="D271" s="69" t="s">
        <v>40</v>
      </c>
      <c r="E271" s="64">
        <v>0.22</v>
      </c>
      <c r="F271" s="65"/>
      <c r="G271" s="64">
        <v>25.1</v>
      </c>
      <c r="H271" s="65"/>
      <c r="I271" s="64">
        <v>13.7</v>
      </c>
      <c r="J271" s="63"/>
      <c r="K271" s="64">
        <v>12.4</v>
      </c>
      <c r="L271" s="65"/>
      <c r="M271" s="64">
        <v>4.5999999999999996</v>
      </c>
      <c r="N271" s="65"/>
      <c r="O271" s="64">
        <v>0.21</v>
      </c>
    </row>
    <row r="272" spans="1:18" x14ac:dyDescent="0.2">
      <c r="A272" s="57" t="s">
        <v>48</v>
      </c>
      <c r="B272" s="71"/>
      <c r="C272" s="72"/>
      <c r="D272" s="71" t="s">
        <v>40</v>
      </c>
      <c r="E272" s="72">
        <v>0</v>
      </c>
      <c r="F272" s="73"/>
      <c r="G272" s="72">
        <v>1.7</v>
      </c>
      <c r="H272" s="73"/>
      <c r="I272" s="72">
        <v>7</v>
      </c>
      <c r="J272" s="74"/>
      <c r="K272" s="72">
        <v>4.5</v>
      </c>
      <c r="L272" s="73"/>
      <c r="M272" s="72">
        <v>0.96</v>
      </c>
      <c r="N272" s="73"/>
      <c r="O272" s="72">
        <v>0</v>
      </c>
    </row>
    <row r="275" spans="1:18" x14ac:dyDescent="0.2">
      <c r="A275" s="118" t="s">
        <v>56</v>
      </c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20"/>
    </row>
    <row r="276" spans="1:18" x14ac:dyDescent="0.2">
      <c r="A276" s="54"/>
      <c r="B276" s="116" t="s">
        <v>57</v>
      </c>
      <c r="C276" s="117"/>
      <c r="D276" s="116" t="s">
        <v>7</v>
      </c>
      <c r="E276" s="117"/>
      <c r="F276" s="116" t="s">
        <v>8</v>
      </c>
      <c r="G276" s="117"/>
      <c r="H276" s="116" t="s">
        <v>9</v>
      </c>
      <c r="I276" s="117"/>
      <c r="J276" s="116" t="s">
        <v>10</v>
      </c>
      <c r="K276" s="117"/>
      <c r="L276" s="116" t="s">
        <v>11</v>
      </c>
      <c r="M276" s="117"/>
      <c r="N276" s="116" t="s">
        <v>35</v>
      </c>
      <c r="O276" s="117"/>
    </row>
    <row r="277" spans="1:18" x14ac:dyDescent="0.2">
      <c r="A277" s="29" t="s">
        <v>26</v>
      </c>
      <c r="B277" s="17"/>
      <c r="C277" s="30"/>
      <c r="D277" s="17">
        <v>6.5</v>
      </c>
      <c r="E277" s="30"/>
      <c r="F277" s="17">
        <v>18.7</v>
      </c>
      <c r="G277" s="30"/>
      <c r="H277" s="17">
        <v>15.3</v>
      </c>
      <c r="I277" s="19"/>
      <c r="J277" s="17">
        <v>12.1</v>
      </c>
      <c r="K277" s="30"/>
      <c r="L277" s="17">
        <v>9.1</v>
      </c>
      <c r="M277" s="30"/>
      <c r="N277" s="17"/>
      <c r="O277" s="30"/>
    </row>
    <row r="278" spans="1:18" x14ac:dyDescent="0.2">
      <c r="A278" s="28" t="s">
        <v>27</v>
      </c>
      <c r="B278" s="3"/>
      <c r="C278" s="31"/>
      <c r="D278" s="3">
        <v>19.7</v>
      </c>
      <c r="E278" s="31"/>
      <c r="F278" s="3">
        <v>51.1</v>
      </c>
      <c r="G278" s="31"/>
      <c r="H278" s="3">
        <v>52.6</v>
      </c>
      <c r="I278" s="4"/>
      <c r="J278" s="3">
        <v>38.1</v>
      </c>
      <c r="K278" s="31"/>
      <c r="L278" s="3">
        <v>28.6</v>
      </c>
      <c r="M278" s="31"/>
      <c r="N278" s="3"/>
      <c r="O278" s="31"/>
    </row>
    <row r="279" spans="1:18" x14ac:dyDescent="0.2">
      <c r="A279" s="28" t="s">
        <v>34</v>
      </c>
      <c r="B279" s="3"/>
      <c r="C279" s="35"/>
      <c r="D279" s="3"/>
      <c r="E279" s="35">
        <v>1</v>
      </c>
      <c r="F279" s="3"/>
      <c r="G279" s="35">
        <v>5</v>
      </c>
      <c r="H279" s="3"/>
      <c r="I279" s="35">
        <v>12</v>
      </c>
      <c r="J279" s="3"/>
      <c r="K279" s="35">
        <v>12</v>
      </c>
      <c r="L279" s="3"/>
      <c r="M279" s="35">
        <v>3</v>
      </c>
      <c r="N279" s="3"/>
      <c r="O279" s="35"/>
    </row>
    <row r="280" spans="1:18" x14ac:dyDescent="0.2">
      <c r="A280" s="29" t="s">
        <v>28</v>
      </c>
      <c r="B280" s="17"/>
      <c r="C280" s="32"/>
      <c r="D280" s="17"/>
      <c r="E280" s="32">
        <v>4</v>
      </c>
      <c r="F280" s="33"/>
      <c r="G280" s="32">
        <v>16.600000000000001</v>
      </c>
      <c r="H280" s="33"/>
      <c r="I280" s="32">
        <v>24.8</v>
      </c>
      <c r="J280" s="34"/>
      <c r="K280" s="32">
        <v>22.3</v>
      </c>
      <c r="L280" s="33"/>
      <c r="M280" s="32">
        <v>14.2</v>
      </c>
      <c r="N280" s="33"/>
      <c r="O280" s="32"/>
    </row>
    <row r="281" spans="1:18" x14ac:dyDescent="0.2">
      <c r="A281" s="28" t="s">
        <v>29</v>
      </c>
      <c r="B281" s="3"/>
      <c r="C281" s="35"/>
      <c r="D281" s="3"/>
      <c r="E281" s="35">
        <v>1.1000000000000001</v>
      </c>
      <c r="F281" s="36"/>
      <c r="G281" s="35">
        <v>10.4</v>
      </c>
      <c r="H281" s="36"/>
      <c r="I281" s="35">
        <v>19</v>
      </c>
      <c r="J281" s="37"/>
      <c r="K281" s="35">
        <v>17.8</v>
      </c>
      <c r="L281" s="36"/>
      <c r="M281" s="35">
        <v>8.3000000000000007</v>
      </c>
      <c r="N281" s="36"/>
      <c r="O281" s="35"/>
    </row>
    <row r="282" spans="1:18" x14ac:dyDescent="0.2">
      <c r="A282" s="29" t="s">
        <v>30</v>
      </c>
      <c r="B282" s="17"/>
      <c r="C282" s="32"/>
      <c r="D282" s="17"/>
      <c r="E282" s="32">
        <v>0.2</v>
      </c>
      <c r="F282" s="33"/>
      <c r="G282" s="32">
        <v>5.0999999999999996</v>
      </c>
      <c r="H282" s="33"/>
      <c r="I282" s="32">
        <v>13.7</v>
      </c>
      <c r="J282" s="34"/>
      <c r="K282" s="32">
        <v>12.4</v>
      </c>
      <c r="L282" s="33"/>
      <c r="M282" s="32">
        <v>4.5999999999999996</v>
      </c>
      <c r="N282" s="33"/>
      <c r="O282" s="32"/>
    </row>
    <row r="283" spans="1:18" x14ac:dyDescent="0.2">
      <c r="A283" s="41" t="s">
        <v>31</v>
      </c>
      <c r="B283" s="83"/>
      <c r="C283" s="38"/>
      <c r="D283" s="83"/>
      <c r="E283" s="38">
        <v>0</v>
      </c>
      <c r="F283" s="39"/>
      <c r="G283" s="38">
        <v>1.7</v>
      </c>
      <c r="H283" s="39"/>
      <c r="I283" s="38">
        <v>7</v>
      </c>
      <c r="J283" s="40"/>
      <c r="K283" s="38">
        <v>4.5</v>
      </c>
      <c r="L283" s="39"/>
      <c r="M283" s="38">
        <v>1</v>
      </c>
      <c r="N283" s="39"/>
      <c r="O283" s="38"/>
    </row>
    <row r="284" spans="1:18" x14ac:dyDescent="0.2">
      <c r="A284" s="44" t="s">
        <v>32</v>
      </c>
      <c r="B284" s="45"/>
      <c r="C284" s="46">
        <f>ROUND(((C283*30)+(C282*30)+(C281*30)+(C280*30))/120,2)</f>
        <v>0</v>
      </c>
      <c r="D284" s="45"/>
      <c r="E284" s="46">
        <f>ROUND(((E283*30)+(E282*30)+(E281*30)+(E280*30))/120,2)</f>
        <v>1.33</v>
      </c>
      <c r="F284" s="45"/>
      <c r="G284" s="46">
        <f>ROUND(((G283*31)+(G282*31)+(G281*31)+(G280*31))/124,2)</f>
        <v>8.4499999999999993</v>
      </c>
      <c r="H284" s="45"/>
      <c r="I284" s="46">
        <f>ROUND(((I283*31)+(I282*31)+(I281*31)+(I280*31))/124,2)</f>
        <v>16.13</v>
      </c>
      <c r="J284" s="45"/>
      <c r="K284" s="46">
        <f>ROUND(((K283*28)+(K282*28)+(K281*28)+(K280*28))/112,2)+1</f>
        <v>15.25</v>
      </c>
      <c r="L284" s="45"/>
      <c r="M284" s="46">
        <f>ROUND(((M283*31)+(M282*31)+(M281*31)+(M280*31))/124,2)</f>
        <v>7.03</v>
      </c>
      <c r="N284" s="45"/>
      <c r="O284" s="46">
        <f>ROUND(((O283*31)+(O282*31)+(O281*31)+(O280*31))/124,2)</f>
        <v>0</v>
      </c>
    </row>
    <row r="288" spans="1:18" x14ac:dyDescent="0.2">
      <c r="A288" s="116" t="s">
        <v>85</v>
      </c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17"/>
      <c r="P288" s="123"/>
      <c r="Q288" s="121"/>
      <c r="R288" s="121"/>
    </row>
    <row r="289" spans="1:18" x14ac:dyDescent="0.2">
      <c r="A289" s="124" t="s">
        <v>89</v>
      </c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6"/>
      <c r="P289" s="2"/>
      <c r="Q289" s="2"/>
      <c r="R289" s="2"/>
    </row>
    <row r="290" spans="1:18" x14ac:dyDescent="0.2">
      <c r="A290" s="24" t="s">
        <v>86</v>
      </c>
      <c r="B290" s="127" t="s">
        <v>57</v>
      </c>
      <c r="C290" s="128"/>
      <c r="D290" s="127" t="s">
        <v>7</v>
      </c>
      <c r="E290" s="128"/>
      <c r="F290" s="127" t="s">
        <v>8</v>
      </c>
      <c r="G290" s="128"/>
      <c r="H290" s="127" t="s">
        <v>9</v>
      </c>
      <c r="I290" s="128"/>
      <c r="J290" s="127" t="s">
        <v>10</v>
      </c>
      <c r="K290" s="128"/>
      <c r="L290" s="127" t="s">
        <v>11</v>
      </c>
      <c r="M290" s="128"/>
      <c r="N290" s="127" t="s">
        <v>35</v>
      </c>
      <c r="O290" s="128"/>
    </row>
    <row r="291" spans="1:18" x14ac:dyDescent="0.2">
      <c r="A291" s="25" t="s">
        <v>0</v>
      </c>
      <c r="B291" s="7" t="s">
        <v>2</v>
      </c>
      <c r="C291" s="11" t="s">
        <v>1</v>
      </c>
      <c r="D291" s="7" t="s">
        <v>2</v>
      </c>
      <c r="E291" s="11" t="s">
        <v>1</v>
      </c>
      <c r="F291" s="7" t="s">
        <v>2</v>
      </c>
      <c r="G291" s="11" t="s">
        <v>1</v>
      </c>
      <c r="H291" s="7" t="s">
        <v>2</v>
      </c>
      <c r="I291" s="11" t="s">
        <v>1</v>
      </c>
      <c r="J291" s="7" t="s">
        <v>2</v>
      </c>
      <c r="K291" s="11" t="s">
        <v>1</v>
      </c>
      <c r="L291" s="7" t="s">
        <v>2</v>
      </c>
      <c r="M291" s="11" t="s">
        <v>1</v>
      </c>
      <c r="N291" s="7" t="s">
        <v>2</v>
      </c>
      <c r="O291" s="11" t="s">
        <v>1</v>
      </c>
    </row>
    <row r="292" spans="1:18" x14ac:dyDescent="0.2">
      <c r="A292" s="26">
        <v>1</v>
      </c>
      <c r="B292" s="34"/>
      <c r="C292" s="32"/>
      <c r="D292" s="34"/>
      <c r="E292" s="32"/>
      <c r="F292" s="34"/>
      <c r="G292" s="32">
        <v>12</v>
      </c>
      <c r="H292" s="34"/>
      <c r="I292" s="32"/>
      <c r="J292" s="34"/>
      <c r="K292" s="32">
        <v>23</v>
      </c>
      <c r="L292" s="34"/>
      <c r="M292" s="32">
        <v>5</v>
      </c>
      <c r="N292" s="34">
        <v>2.5</v>
      </c>
      <c r="O292" s="32">
        <v>2.5</v>
      </c>
    </row>
    <row r="293" spans="1:18" x14ac:dyDescent="0.2">
      <c r="A293" s="25">
        <v>2</v>
      </c>
      <c r="B293" s="37"/>
      <c r="C293" s="64"/>
      <c r="D293" s="37"/>
      <c r="E293" s="64"/>
      <c r="F293" s="37"/>
      <c r="G293" s="35" t="s">
        <v>49</v>
      </c>
      <c r="H293" s="37">
        <v>12.5</v>
      </c>
      <c r="I293" s="35">
        <v>12.5</v>
      </c>
      <c r="J293" s="37"/>
      <c r="K293" s="35">
        <v>18</v>
      </c>
      <c r="L293" s="37"/>
      <c r="M293" s="35">
        <v>4</v>
      </c>
      <c r="N293" s="37"/>
      <c r="O293" s="35"/>
    </row>
    <row r="294" spans="1:18" x14ac:dyDescent="0.2">
      <c r="A294" s="26">
        <v>3</v>
      </c>
      <c r="B294" s="34"/>
      <c r="C294" s="32"/>
      <c r="D294" s="34"/>
      <c r="E294" s="32"/>
      <c r="F294" s="34"/>
      <c r="G294" s="32"/>
      <c r="H294" s="34" t="s">
        <v>49</v>
      </c>
      <c r="I294" s="32">
        <v>8.5</v>
      </c>
      <c r="J294" s="34">
        <v>8</v>
      </c>
      <c r="K294" s="32">
        <v>26</v>
      </c>
      <c r="L294" s="34">
        <v>2</v>
      </c>
      <c r="M294" s="32">
        <v>5</v>
      </c>
      <c r="N294" s="34">
        <v>1.5</v>
      </c>
      <c r="O294" s="32">
        <v>1.5</v>
      </c>
    </row>
    <row r="295" spans="1:18" x14ac:dyDescent="0.2">
      <c r="A295" s="25">
        <v>4</v>
      </c>
      <c r="B295" s="37"/>
      <c r="C295" s="35"/>
      <c r="D295" s="37"/>
      <c r="E295" s="35"/>
      <c r="F295" s="37"/>
      <c r="G295" s="35"/>
      <c r="H295" s="37"/>
      <c r="I295" s="35">
        <v>7</v>
      </c>
      <c r="J295" s="37">
        <v>3</v>
      </c>
      <c r="K295" s="35">
        <v>26</v>
      </c>
      <c r="L295" s="37"/>
      <c r="M295" s="35">
        <v>5</v>
      </c>
      <c r="N295" s="37"/>
      <c r="O295" s="35"/>
    </row>
    <row r="296" spans="1:18" x14ac:dyDescent="0.2">
      <c r="A296" s="26">
        <v>5</v>
      </c>
      <c r="B296" s="34"/>
      <c r="C296" s="32"/>
      <c r="D296" s="34"/>
      <c r="E296" s="32"/>
      <c r="F296" s="34"/>
      <c r="G296" s="32"/>
      <c r="H296" s="34"/>
      <c r="I296" s="32">
        <v>5</v>
      </c>
      <c r="J296" s="34">
        <v>1</v>
      </c>
      <c r="K296" s="32">
        <v>26</v>
      </c>
      <c r="L296" s="34"/>
      <c r="M296" s="32">
        <v>2</v>
      </c>
      <c r="N296" s="34"/>
      <c r="O296" s="32"/>
    </row>
    <row r="297" spans="1:18" x14ac:dyDescent="0.2">
      <c r="A297" s="25">
        <v>6</v>
      </c>
      <c r="B297" s="37"/>
      <c r="C297" s="35"/>
      <c r="D297" s="37"/>
      <c r="E297" s="35"/>
      <c r="F297" s="37"/>
      <c r="G297" s="35"/>
      <c r="H297" s="37">
        <v>2.5</v>
      </c>
      <c r="I297" s="35">
        <v>7</v>
      </c>
      <c r="J297" s="37"/>
      <c r="K297" s="35">
        <v>26</v>
      </c>
      <c r="L297" s="37"/>
      <c r="M297" s="35" t="s">
        <v>49</v>
      </c>
      <c r="N297" s="37"/>
      <c r="O297" s="35"/>
    </row>
    <row r="298" spans="1:18" x14ac:dyDescent="0.2">
      <c r="A298" s="26">
        <v>7</v>
      </c>
      <c r="B298" s="34"/>
      <c r="C298" s="32"/>
      <c r="D298" s="34"/>
      <c r="E298" s="32"/>
      <c r="F298" s="34"/>
      <c r="G298" s="32"/>
      <c r="H298" s="34">
        <v>1</v>
      </c>
      <c r="I298" s="32">
        <v>7</v>
      </c>
      <c r="J298" s="34"/>
      <c r="K298" s="32">
        <v>25</v>
      </c>
      <c r="L298" s="34"/>
      <c r="M298" s="32"/>
      <c r="N298" s="34"/>
      <c r="O298" s="32"/>
    </row>
    <row r="299" spans="1:18" x14ac:dyDescent="0.2">
      <c r="A299" s="25">
        <v>8</v>
      </c>
      <c r="B299" s="37"/>
      <c r="C299" s="35"/>
      <c r="D299" s="37"/>
      <c r="E299" s="35"/>
      <c r="F299" s="37">
        <v>1.5</v>
      </c>
      <c r="G299" s="35">
        <v>1.5</v>
      </c>
      <c r="H299" s="37" t="s">
        <v>49</v>
      </c>
      <c r="I299" s="35">
        <v>6.5</v>
      </c>
      <c r="J299" s="37">
        <v>0.5</v>
      </c>
      <c r="K299" s="35">
        <v>25</v>
      </c>
      <c r="L299" s="37">
        <v>2</v>
      </c>
      <c r="M299" s="35">
        <v>2</v>
      </c>
      <c r="N299" s="37"/>
      <c r="O299" s="35"/>
    </row>
    <row r="300" spans="1:18" x14ac:dyDescent="0.2">
      <c r="A300" s="26">
        <v>9</v>
      </c>
      <c r="B300" s="34"/>
      <c r="C300" s="32"/>
      <c r="D300" s="34"/>
      <c r="E300" s="32"/>
      <c r="F300" s="34">
        <v>1</v>
      </c>
      <c r="G300" s="32">
        <v>2</v>
      </c>
      <c r="H300" s="34"/>
      <c r="I300" s="32">
        <v>5</v>
      </c>
      <c r="J300" s="34"/>
      <c r="K300" s="32">
        <v>25</v>
      </c>
      <c r="L300" s="34"/>
      <c r="M300" s="32">
        <v>1</v>
      </c>
      <c r="N300" s="34" t="s">
        <v>49</v>
      </c>
      <c r="O300" s="32" t="s">
        <v>49</v>
      </c>
    </row>
    <row r="301" spans="1:18" x14ac:dyDescent="0.2">
      <c r="A301" s="25">
        <v>10</v>
      </c>
      <c r="B301" s="37"/>
      <c r="C301" s="35"/>
      <c r="D301" s="37"/>
      <c r="E301" s="35"/>
      <c r="F301" s="37"/>
      <c r="G301" s="35" t="s">
        <v>49</v>
      </c>
      <c r="H301" s="37"/>
      <c r="I301" s="35">
        <v>2.5</v>
      </c>
      <c r="J301" s="37">
        <v>1</v>
      </c>
      <c r="K301" s="35">
        <v>24</v>
      </c>
      <c r="L301" s="37"/>
      <c r="M301" s="35" t="s">
        <v>49</v>
      </c>
      <c r="N301" s="37"/>
      <c r="O301" s="35"/>
    </row>
    <row r="302" spans="1:18" x14ac:dyDescent="0.2">
      <c r="A302" s="26">
        <v>11</v>
      </c>
      <c r="B302" s="34"/>
      <c r="C302" s="32"/>
      <c r="D302" s="34"/>
      <c r="E302" s="32"/>
      <c r="F302" s="34"/>
      <c r="G302" s="32"/>
      <c r="H302" s="34">
        <v>2</v>
      </c>
      <c r="I302" s="32">
        <v>5.5</v>
      </c>
      <c r="J302" s="34">
        <v>2</v>
      </c>
      <c r="K302" s="32">
        <v>25</v>
      </c>
      <c r="L302" s="34">
        <v>2.5</v>
      </c>
      <c r="M302" s="32">
        <v>2.5</v>
      </c>
      <c r="N302" s="34"/>
      <c r="O302" s="32"/>
    </row>
    <row r="303" spans="1:18" x14ac:dyDescent="0.2">
      <c r="A303" s="25">
        <v>12</v>
      </c>
      <c r="B303" s="37"/>
      <c r="C303" s="35"/>
      <c r="D303" s="37"/>
      <c r="E303" s="35"/>
      <c r="F303" s="37" t="s">
        <v>49</v>
      </c>
      <c r="G303" s="35" t="s">
        <v>49</v>
      </c>
      <c r="H303" s="37"/>
      <c r="I303" s="35">
        <v>4</v>
      </c>
      <c r="J303" s="37">
        <v>1</v>
      </c>
      <c r="K303" s="35">
        <v>25</v>
      </c>
      <c r="L303" s="37" t="s">
        <v>49</v>
      </c>
      <c r="M303" s="35">
        <v>1.5</v>
      </c>
      <c r="N303" s="37"/>
      <c r="O303" s="35"/>
    </row>
    <row r="304" spans="1:18" x14ac:dyDescent="0.2">
      <c r="A304" s="26">
        <v>13</v>
      </c>
      <c r="B304" s="34"/>
      <c r="C304" s="32"/>
      <c r="D304" s="34"/>
      <c r="E304" s="32"/>
      <c r="F304" s="34"/>
      <c r="G304" s="32"/>
      <c r="H304" s="34">
        <v>1</v>
      </c>
      <c r="I304" s="32">
        <v>5</v>
      </c>
      <c r="J304" s="34">
        <v>0.5</v>
      </c>
      <c r="K304" s="32">
        <v>25</v>
      </c>
      <c r="L304" s="34" t="s">
        <v>49</v>
      </c>
      <c r="M304" s="32">
        <v>0.5</v>
      </c>
      <c r="N304" s="34"/>
      <c r="O304" s="32"/>
    </row>
    <row r="305" spans="1:15" x14ac:dyDescent="0.2">
      <c r="A305" s="25">
        <v>14</v>
      </c>
      <c r="B305" s="37"/>
      <c r="C305" s="35"/>
      <c r="D305" s="37"/>
      <c r="E305" s="35"/>
      <c r="F305" s="37"/>
      <c r="G305" s="35"/>
      <c r="H305" s="37" t="s">
        <v>49</v>
      </c>
      <c r="I305" s="35">
        <v>3.5</v>
      </c>
      <c r="J305" s="37">
        <v>0.5</v>
      </c>
      <c r="K305" s="35">
        <v>25</v>
      </c>
      <c r="L305" s="37">
        <v>1</v>
      </c>
      <c r="M305" s="35">
        <v>1.5</v>
      </c>
      <c r="N305" s="37"/>
      <c r="O305" s="35"/>
    </row>
    <row r="306" spans="1:15" x14ac:dyDescent="0.2">
      <c r="A306" s="26">
        <v>15</v>
      </c>
      <c r="B306" s="34"/>
      <c r="C306" s="32"/>
      <c r="D306" s="34">
        <v>3</v>
      </c>
      <c r="E306" s="32">
        <v>3</v>
      </c>
      <c r="F306" s="34"/>
      <c r="G306" s="32"/>
      <c r="H306" s="34"/>
      <c r="I306" s="32">
        <v>3.5</v>
      </c>
      <c r="J306" s="34"/>
      <c r="K306" s="32">
        <v>25</v>
      </c>
      <c r="L306" s="34"/>
      <c r="M306" s="32"/>
      <c r="N306" s="34"/>
      <c r="O306" s="32"/>
    </row>
    <row r="307" spans="1:15" x14ac:dyDescent="0.2">
      <c r="A307" s="25">
        <v>16</v>
      </c>
      <c r="B307" s="37"/>
      <c r="C307" s="35"/>
      <c r="D307" s="37"/>
      <c r="E307" s="35"/>
      <c r="F307" s="37"/>
      <c r="G307" s="35"/>
      <c r="H307" s="37"/>
      <c r="I307" s="35">
        <v>3.5</v>
      </c>
      <c r="J307" s="37"/>
      <c r="K307" s="35">
        <v>25</v>
      </c>
      <c r="L307" s="37"/>
      <c r="M307" s="35"/>
      <c r="N307" s="37"/>
      <c r="O307" s="35"/>
    </row>
    <row r="308" spans="1:15" x14ac:dyDescent="0.2">
      <c r="A308" s="26">
        <v>17</v>
      </c>
      <c r="B308" s="34"/>
      <c r="C308" s="32"/>
      <c r="D308" s="34"/>
      <c r="E308" s="32"/>
      <c r="F308" s="34"/>
      <c r="G308" s="32"/>
      <c r="H308" s="34">
        <v>5.4</v>
      </c>
      <c r="I308" s="32">
        <v>14</v>
      </c>
      <c r="J308" s="34"/>
      <c r="K308" s="32">
        <v>10</v>
      </c>
      <c r="L308" s="34"/>
      <c r="M308" s="32"/>
      <c r="N308" s="34">
        <v>2.5</v>
      </c>
      <c r="O308" s="32">
        <v>2.5</v>
      </c>
    </row>
    <row r="309" spans="1:15" x14ac:dyDescent="0.2">
      <c r="A309" s="25">
        <v>18</v>
      </c>
      <c r="B309" s="37"/>
      <c r="C309" s="35"/>
      <c r="D309" s="37"/>
      <c r="E309" s="35"/>
      <c r="F309" s="37" t="s">
        <v>49</v>
      </c>
      <c r="G309" s="35" t="s">
        <v>49</v>
      </c>
      <c r="H309" s="37">
        <v>2.8</v>
      </c>
      <c r="I309" s="35">
        <v>15</v>
      </c>
      <c r="J309" s="37">
        <v>15</v>
      </c>
      <c r="K309" s="35">
        <v>24</v>
      </c>
      <c r="L309" s="37"/>
      <c r="M309" s="35"/>
      <c r="N309" s="37"/>
      <c r="O309" s="35"/>
    </row>
    <row r="310" spans="1:15" x14ac:dyDescent="0.2">
      <c r="A310" s="26">
        <v>19</v>
      </c>
      <c r="B310" s="34"/>
      <c r="C310" s="32"/>
      <c r="D310" s="34"/>
      <c r="E310" s="32"/>
      <c r="F310" s="34">
        <v>2.5</v>
      </c>
      <c r="G310" s="32">
        <v>2.5</v>
      </c>
      <c r="H310" s="34"/>
      <c r="I310" s="32">
        <v>14</v>
      </c>
      <c r="J310" s="34">
        <v>4</v>
      </c>
      <c r="K310" s="32">
        <v>28</v>
      </c>
      <c r="L310" s="34"/>
      <c r="M310" s="32"/>
      <c r="N310" s="34">
        <v>9.5</v>
      </c>
      <c r="O310" s="32">
        <v>9.5</v>
      </c>
    </row>
    <row r="311" spans="1:15" x14ac:dyDescent="0.2">
      <c r="A311" s="25">
        <v>20</v>
      </c>
      <c r="B311" s="37"/>
      <c r="C311" s="35"/>
      <c r="D311" s="37"/>
      <c r="E311" s="35"/>
      <c r="F311" s="37"/>
      <c r="G311" s="35">
        <v>1.5</v>
      </c>
      <c r="H311" s="37">
        <v>6.5</v>
      </c>
      <c r="I311" s="35">
        <v>16</v>
      </c>
      <c r="J311" s="37" t="s">
        <v>49</v>
      </c>
      <c r="K311" s="35">
        <v>23</v>
      </c>
      <c r="L311" s="37"/>
      <c r="M311" s="35"/>
      <c r="N311" s="37" t="s">
        <v>49</v>
      </c>
      <c r="O311" s="35">
        <v>2.5</v>
      </c>
    </row>
    <row r="312" spans="1:15" x14ac:dyDescent="0.2">
      <c r="A312" s="26">
        <v>21</v>
      </c>
      <c r="B312" s="34"/>
      <c r="C312" s="32"/>
      <c r="D312" s="34"/>
      <c r="E312" s="32"/>
      <c r="F312" s="34"/>
      <c r="G312" s="32">
        <v>1</v>
      </c>
      <c r="H312" s="34"/>
      <c r="I312" s="32">
        <v>14</v>
      </c>
      <c r="J312" s="34"/>
      <c r="K312" s="32">
        <v>20</v>
      </c>
      <c r="L312" s="34"/>
      <c r="M312" s="32"/>
      <c r="N312" s="34"/>
      <c r="O312" s="32"/>
    </row>
    <row r="313" spans="1:15" x14ac:dyDescent="0.2">
      <c r="A313" s="25">
        <v>22</v>
      </c>
      <c r="B313" s="37"/>
      <c r="C313" s="35"/>
      <c r="D313" s="37"/>
      <c r="E313" s="35"/>
      <c r="F313" s="37"/>
      <c r="G313" s="35" t="s">
        <v>49</v>
      </c>
      <c r="H313" s="37"/>
      <c r="I313" s="35">
        <v>14</v>
      </c>
      <c r="J313" s="37"/>
      <c r="K313" s="35">
        <v>10</v>
      </c>
      <c r="L313" s="37"/>
      <c r="M313" s="35"/>
      <c r="N313" s="37"/>
      <c r="O313" s="35"/>
    </row>
    <row r="314" spans="1:15" x14ac:dyDescent="0.2">
      <c r="A314" s="26">
        <v>23</v>
      </c>
      <c r="B314" s="84"/>
      <c r="C314" s="32"/>
      <c r="D314" s="84"/>
      <c r="E314" s="32"/>
      <c r="F314" s="34"/>
      <c r="G314" s="32" t="s">
        <v>49</v>
      </c>
      <c r="H314" s="34">
        <v>3</v>
      </c>
      <c r="I314" s="32">
        <v>17</v>
      </c>
      <c r="J314" s="34" t="s">
        <v>49</v>
      </c>
      <c r="K314" s="32">
        <v>5</v>
      </c>
      <c r="L314" s="34"/>
      <c r="M314" s="32"/>
      <c r="N314" s="34"/>
      <c r="O314" s="32"/>
    </row>
    <row r="315" spans="1:15" x14ac:dyDescent="0.2">
      <c r="A315" s="25">
        <v>24</v>
      </c>
      <c r="B315" s="37"/>
      <c r="C315" s="35"/>
      <c r="D315" s="37"/>
      <c r="E315" s="35"/>
      <c r="F315" s="37">
        <v>3</v>
      </c>
      <c r="G315" s="35">
        <v>3</v>
      </c>
      <c r="H315" s="37">
        <v>1</v>
      </c>
      <c r="I315" s="35">
        <v>17</v>
      </c>
      <c r="J315" s="37" t="s">
        <v>49</v>
      </c>
      <c r="K315" s="35">
        <v>5</v>
      </c>
      <c r="L315" s="37"/>
      <c r="M315" s="35"/>
      <c r="N315" s="37"/>
      <c r="O315" s="35"/>
    </row>
    <row r="316" spans="1:15" x14ac:dyDescent="0.2">
      <c r="A316" s="26">
        <v>25</v>
      </c>
      <c r="B316" s="34"/>
      <c r="C316" s="32"/>
      <c r="D316" s="34"/>
      <c r="E316" s="32"/>
      <c r="F316" s="34"/>
      <c r="G316" s="32"/>
      <c r="H316" s="34">
        <v>10</v>
      </c>
      <c r="I316" s="32">
        <v>26</v>
      </c>
      <c r="J316" s="34">
        <v>4</v>
      </c>
      <c r="K316" s="32">
        <v>6</v>
      </c>
      <c r="L316" s="34"/>
      <c r="M316" s="32"/>
      <c r="N316" s="34"/>
      <c r="O316" s="32"/>
    </row>
    <row r="317" spans="1:15" x14ac:dyDescent="0.2">
      <c r="A317" s="25">
        <v>26</v>
      </c>
      <c r="B317" s="37"/>
      <c r="C317" s="35"/>
      <c r="D317" s="37">
        <v>2.2000000000000002</v>
      </c>
      <c r="E317" s="35">
        <v>2.2000000000000002</v>
      </c>
      <c r="F317" s="37"/>
      <c r="G317" s="35"/>
      <c r="H317" s="37">
        <v>0.5</v>
      </c>
      <c r="I317" s="35">
        <v>25</v>
      </c>
      <c r="J317" s="37">
        <v>1</v>
      </c>
      <c r="K317" s="35">
        <v>7</v>
      </c>
      <c r="L317" s="37"/>
      <c r="M317" s="35"/>
      <c r="N317" s="37"/>
      <c r="O317" s="35"/>
    </row>
    <row r="318" spans="1:15" x14ac:dyDescent="0.2">
      <c r="A318" s="26">
        <v>27</v>
      </c>
      <c r="B318" s="34"/>
      <c r="C318" s="32"/>
      <c r="D318" s="34">
        <v>2</v>
      </c>
      <c r="E318" s="32">
        <v>5</v>
      </c>
      <c r="F318" s="34">
        <v>1</v>
      </c>
      <c r="G318" s="32">
        <v>1</v>
      </c>
      <c r="H318" s="34"/>
      <c r="I318" s="32">
        <v>24</v>
      </c>
      <c r="J318" s="34"/>
      <c r="K318" s="32">
        <v>7</v>
      </c>
      <c r="L318" s="34">
        <v>7</v>
      </c>
      <c r="M318" s="32">
        <v>7</v>
      </c>
      <c r="N318" s="34">
        <v>1.7</v>
      </c>
      <c r="O318" s="32">
        <v>1.7</v>
      </c>
    </row>
    <row r="319" spans="1:15" x14ac:dyDescent="0.2">
      <c r="A319" s="25">
        <v>28</v>
      </c>
      <c r="B319" s="37"/>
      <c r="C319" s="35"/>
      <c r="D319" s="37">
        <v>6.5</v>
      </c>
      <c r="E319" s="35">
        <v>9</v>
      </c>
      <c r="F319" s="37" t="s">
        <v>49</v>
      </c>
      <c r="G319" s="35" t="s">
        <v>49</v>
      </c>
      <c r="H319" s="37">
        <v>1.5</v>
      </c>
      <c r="I319" s="35">
        <v>23</v>
      </c>
      <c r="J319" s="37"/>
      <c r="K319" s="35">
        <v>6</v>
      </c>
      <c r="L319" s="37">
        <v>2</v>
      </c>
      <c r="M319" s="35">
        <v>5</v>
      </c>
      <c r="N319" s="37" t="s">
        <v>49</v>
      </c>
      <c r="O319" s="35" t="s">
        <v>49</v>
      </c>
    </row>
    <row r="320" spans="1:15" x14ac:dyDescent="0.2">
      <c r="A320" s="26">
        <v>29</v>
      </c>
      <c r="B320" s="34"/>
      <c r="C320" s="32"/>
      <c r="D320" s="34">
        <v>2.2000000000000002</v>
      </c>
      <c r="E320" s="32">
        <v>12</v>
      </c>
      <c r="F320" s="34">
        <v>3.5</v>
      </c>
      <c r="G320" s="32">
        <v>3.5</v>
      </c>
      <c r="H320" s="60"/>
      <c r="I320" s="32">
        <v>23</v>
      </c>
      <c r="J320" s="60"/>
      <c r="K320" s="58">
        <v>5</v>
      </c>
      <c r="L320" s="34"/>
      <c r="M320" s="32"/>
      <c r="N320" s="34"/>
      <c r="O320" s="32"/>
    </row>
    <row r="321" spans="1:18" x14ac:dyDescent="0.2">
      <c r="A321" s="25">
        <v>30</v>
      </c>
      <c r="B321" s="37"/>
      <c r="C321" s="35"/>
      <c r="D321" s="37">
        <v>8</v>
      </c>
      <c r="E321" s="35">
        <v>12</v>
      </c>
      <c r="F321" s="37"/>
      <c r="G321" s="35" t="s">
        <v>49</v>
      </c>
      <c r="H321" s="37"/>
      <c r="I321" s="35">
        <v>23</v>
      </c>
      <c r="J321" s="103"/>
      <c r="K321" s="104"/>
      <c r="L321" s="37"/>
      <c r="M321" s="35"/>
      <c r="N321" s="37"/>
      <c r="O321" s="35"/>
    </row>
    <row r="322" spans="1:18" x14ac:dyDescent="0.2">
      <c r="A322" s="26">
        <v>31</v>
      </c>
      <c r="B322" s="85"/>
      <c r="C322" s="86"/>
      <c r="D322" s="101"/>
      <c r="E322" s="102"/>
      <c r="F322" s="85"/>
      <c r="G322" s="86"/>
      <c r="H322" s="85"/>
      <c r="I322" s="86">
        <v>23</v>
      </c>
      <c r="J322" s="105"/>
      <c r="K322" s="106"/>
      <c r="L322" s="85"/>
      <c r="M322" s="86"/>
      <c r="N322" s="105"/>
      <c r="O322" s="106"/>
    </row>
    <row r="323" spans="1:18" x14ac:dyDescent="0.2">
      <c r="A323" s="107" t="s">
        <v>4</v>
      </c>
      <c r="B323" s="3"/>
      <c r="C323" s="2"/>
      <c r="D323" s="3"/>
      <c r="E323" s="2"/>
      <c r="F323" s="3"/>
      <c r="G323" s="2"/>
      <c r="H323" s="3"/>
      <c r="I323" s="2"/>
      <c r="J323" s="3"/>
      <c r="K323" s="2"/>
      <c r="L323" s="3"/>
      <c r="M323" s="4"/>
      <c r="N323" s="3"/>
      <c r="O323" s="4"/>
    </row>
    <row r="324" spans="1:18" x14ac:dyDescent="0.2">
      <c r="A324" s="25" t="s">
        <v>14</v>
      </c>
      <c r="B324" s="3">
        <f>COUNTA(B292:B322)</f>
        <v>0</v>
      </c>
      <c r="C324" s="2">
        <f>COUNTA(C292:C322)</f>
        <v>0</v>
      </c>
      <c r="D324" s="3">
        <f>COUNTA(D292:D322)</f>
        <v>6</v>
      </c>
      <c r="E324" s="2">
        <f>COUNTA(E292:E322)</f>
        <v>6</v>
      </c>
      <c r="F324" s="3">
        <f t="shared" ref="F324:K324" si="47">COUNTA(F292:F322)</f>
        <v>9</v>
      </c>
      <c r="G324" s="2">
        <f t="shared" si="47"/>
        <v>17</v>
      </c>
      <c r="H324" s="3">
        <f t="shared" si="47"/>
        <v>16</v>
      </c>
      <c r="I324" s="2">
        <f t="shared" si="47"/>
        <v>30</v>
      </c>
      <c r="J324" s="3">
        <f t="shared" si="47"/>
        <v>16</v>
      </c>
      <c r="K324" s="2">
        <f t="shared" si="47"/>
        <v>29</v>
      </c>
      <c r="L324" s="3">
        <f>COUNTA(L292:L322)</f>
        <v>8</v>
      </c>
      <c r="M324" s="2">
        <f>COUNTA(M292:M322)</f>
        <v>15</v>
      </c>
      <c r="N324" s="3">
        <f>COUNTA(N292:N322)</f>
        <v>8</v>
      </c>
      <c r="O324" s="4">
        <f>COUNTA(O292:O322)</f>
        <v>8</v>
      </c>
    </row>
    <row r="325" spans="1:18" x14ac:dyDescent="0.2">
      <c r="A325" s="6" t="s">
        <v>13</v>
      </c>
      <c r="B325" s="95">
        <f>SUM(B292:B322)</f>
        <v>0</v>
      </c>
      <c r="C325" s="96">
        <f>SUM(C292:C322)</f>
        <v>0</v>
      </c>
      <c r="D325" s="95">
        <f>SUM(D292:D322)</f>
        <v>23.9</v>
      </c>
      <c r="E325" s="96">
        <f>SUM(E292:E322)</f>
        <v>43.2</v>
      </c>
      <c r="F325" s="95">
        <f t="shared" ref="F325:K325" si="48">SUM(F292:F322)</f>
        <v>12.5</v>
      </c>
      <c r="G325" s="96">
        <f t="shared" si="48"/>
        <v>28</v>
      </c>
      <c r="H325" s="95">
        <f t="shared" si="48"/>
        <v>49.7</v>
      </c>
      <c r="I325" s="96">
        <f t="shared" si="48"/>
        <v>374</v>
      </c>
      <c r="J325" s="95">
        <f t="shared" si="48"/>
        <v>41.5</v>
      </c>
      <c r="K325" s="96">
        <f t="shared" si="48"/>
        <v>550</v>
      </c>
      <c r="L325" s="95">
        <f>SUM(L292:L322)</f>
        <v>16.5</v>
      </c>
      <c r="M325" s="96">
        <f>SUM(M292:M322)</f>
        <v>42</v>
      </c>
      <c r="N325" s="95">
        <f>SUM(N292:N322)</f>
        <v>17.7</v>
      </c>
      <c r="O325" s="99">
        <f>SUM(O292:O322)</f>
        <v>20.2</v>
      </c>
    </row>
    <row r="326" spans="1:18" x14ac:dyDescent="0.2">
      <c r="A326" s="16" t="s">
        <v>23</v>
      </c>
      <c r="B326" s="3"/>
      <c r="C326" s="2"/>
      <c r="D326" s="3"/>
      <c r="E326" s="2"/>
      <c r="F326" s="3"/>
      <c r="G326" s="2"/>
      <c r="H326" s="3"/>
      <c r="I326" s="2"/>
      <c r="J326" s="3"/>
      <c r="K326" s="2"/>
      <c r="L326" s="3"/>
      <c r="M326" s="2"/>
      <c r="N326" s="3"/>
      <c r="O326" s="75"/>
    </row>
    <row r="327" spans="1:18" x14ac:dyDescent="0.2">
      <c r="A327" s="3" t="s">
        <v>22</v>
      </c>
      <c r="B327" s="3">
        <f>+B324</f>
        <v>0</v>
      </c>
      <c r="C327" s="2">
        <f>+C324</f>
        <v>0</v>
      </c>
      <c r="D327" s="3">
        <f t="shared" ref="D327:O328" si="49">+B327+D324</f>
        <v>6</v>
      </c>
      <c r="E327" s="2">
        <f t="shared" si="49"/>
        <v>6</v>
      </c>
      <c r="F327" s="3">
        <f t="shared" si="49"/>
        <v>15</v>
      </c>
      <c r="G327" s="2">
        <f t="shared" si="49"/>
        <v>23</v>
      </c>
      <c r="H327" s="3">
        <f t="shared" si="49"/>
        <v>31</v>
      </c>
      <c r="I327" s="2">
        <f t="shared" si="49"/>
        <v>53</v>
      </c>
      <c r="J327" s="3">
        <f t="shared" si="49"/>
        <v>47</v>
      </c>
      <c r="K327" s="2">
        <f t="shared" si="49"/>
        <v>82</v>
      </c>
      <c r="L327" s="3">
        <f t="shared" si="49"/>
        <v>55</v>
      </c>
      <c r="M327" s="2">
        <f t="shared" si="49"/>
        <v>97</v>
      </c>
      <c r="N327" s="3">
        <f t="shared" si="49"/>
        <v>63</v>
      </c>
      <c r="O327" s="4">
        <f t="shared" si="49"/>
        <v>105</v>
      </c>
    </row>
    <row r="328" spans="1:18" ht="13.5" thickBot="1" x14ac:dyDescent="0.25">
      <c r="A328" s="5" t="s">
        <v>13</v>
      </c>
      <c r="B328" s="97">
        <f>+B325</f>
        <v>0</v>
      </c>
      <c r="C328" s="98">
        <f>+C325</f>
        <v>0</v>
      </c>
      <c r="D328" s="97">
        <f t="shared" si="49"/>
        <v>23.9</v>
      </c>
      <c r="E328" s="98">
        <f t="shared" si="49"/>
        <v>43.2</v>
      </c>
      <c r="F328" s="97">
        <f t="shared" si="49"/>
        <v>36.4</v>
      </c>
      <c r="G328" s="98">
        <f t="shared" si="49"/>
        <v>71.2</v>
      </c>
      <c r="H328" s="97">
        <f t="shared" si="49"/>
        <v>86.1</v>
      </c>
      <c r="I328" s="98">
        <f t="shared" si="49"/>
        <v>445.2</v>
      </c>
      <c r="J328" s="97">
        <f t="shared" si="49"/>
        <v>127.6</v>
      </c>
      <c r="K328" s="98">
        <f t="shared" si="49"/>
        <v>995.2</v>
      </c>
      <c r="L328" s="97">
        <f t="shared" si="49"/>
        <v>144.1</v>
      </c>
      <c r="M328" s="98">
        <f t="shared" si="49"/>
        <v>1037.2</v>
      </c>
      <c r="N328" s="97">
        <f t="shared" si="49"/>
        <v>161.79999999999998</v>
      </c>
      <c r="O328" s="100">
        <f t="shared" si="49"/>
        <v>1057.4000000000001</v>
      </c>
    </row>
    <row r="329" spans="1:18" ht="13.5" thickBot="1" x14ac:dyDescent="0.25">
      <c r="A329" s="130" t="s">
        <v>12</v>
      </c>
      <c r="B329" s="131"/>
      <c r="C329" s="132" t="s">
        <v>33</v>
      </c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4"/>
    </row>
    <row r="330" spans="1:18" x14ac:dyDescent="0.2">
      <c r="A330" s="47" t="s">
        <v>87</v>
      </c>
      <c r="B330" s="48"/>
      <c r="C330" s="49">
        <f>C325/($A322)</f>
        <v>0</v>
      </c>
      <c r="D330" s="48"/>
      <c r="E330" s="49">
        <f>E325/($A321)</f>
        <v>1.4400000000000002</v>
      </c>
      <c r="F330" s="50"/>
      <c r="G330" s="49">
        <f>G325/($A322)</f>
        <v>0.90322580645161288</v>
      </c>
      <c r="H330" s="50"/>
      <c r="I330" s="49">
        <f>I325/(($A322)-0)</f>
        <v>12.064516129032258</v>
      </c>
      <c r="J330" s="50"/>
      <c r="K330" s="49">
        <f>K325/($A319)</f>
        <v>19.642857142857142</v>
      </c>
      <c r="L330" s="49"/>
      <c r="M330" s="49">
        <f>M325/($A322)</f>
        <v>1.3548387096774193</v>
      </c>
      <c r="N330" s="50"/>
      <c r="O330" s="51">
        <f>O325/($A321)</f>
        <v>0.67333333333333334</v>
      </c>
    </row>
    <row r="331" spans="1:18" x14ac:dyDescent="0.2">
      <c r="A331" s="52" t="s">
        <v>88</v>
      </c>
      <c r="B331" s="53"/>
      <c r="C331" s="42">
        <f>C328/$A322</f>
        <v>0</v>
      </c>
      <c r="D331" s="42"/>
      <c r="E331" s="42">
        <f>E328/($A322+$A321)</f>
        <v>0.70819672131147549</v>
      </c>
      <c r="F331" s="43"/>
      <c r="G331" s="42">
        <f>G328/($A322+$A321+$A322)</f>
        <v>0.77391304347826095</v>
      </c>
      <c r="H331" s="42"/>
      <c r="I331" s="42">
        <f>I328/(($A322+$A321+$A322+$A322)-0)</f>
        <v>3.6195121951219513</v>
      </c>
      <c r="J331" s="42"/>
      <c r="K331" s="76">
        <f>K328/($A322+$A321+$A322+$A322+$A320)</f>
        <v>6.5473684210526315</v>
      </c>
      <c r="L331" s="42"/>
      <c r="M331" s="76">
        <f>M328/($A322+$A321+$A322+$A322+$A320+$A322)</f>
        <v>5.66775956284153</v>
      </c>
      <c r="N331" s="76"/>
      <c r="O331" s="77">
        <f>O328/($A322+$A321+$A322+$A322+$A319+$A322+$A321)</f>
        <v>4.9877358490566044</v>
      </c>
    </row>
    <row r="332" spans="1:18" x14ac:dyDescent="0.2">
      <c r="A332" s="91" t="s">
        <v>90</v>
      </c>
      <c r="B332" s="92" t="s">
        <v>91</v>
      </c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129" t="s">
        <v>99</v>
      </c>
      <c r="Q332" s="129"/>
      <c r="R332" s="129"/>
    </row>
    <row r="333" spans="1:18" x14ac:dyDescent="0.2">
      <c r="A333" s="93" t="s">
        <v>63</v>
      </c>
      <c r="B333" s="94" t="s">
        <v>64</v>
      </c>
      <c r="C333" s="94" t="s">
        <v>65</v>
      </c>
      <c r="D333" s="94" t="s">
        <v>64</v>
      </c>
      <c r="E333" s="94" t="s">
        <v>65</v>
      </c>
      <c r="F333" s="94" t="s">
        <v>64</v>
      </c>
      <c r="G333" s="94" t="s">
        <v>65</v>
      </c>
      <c r="H333" s="94" t="s">
        <v>64</v>
      </c>
      <c r="I333" s="94" t="s">
        <v>65</v>
      </c>
      <c r="J333" s="94" t="s">
        <v>64</v>
      </c>
      <c r="K333" s="94" t="s">
        <v>65</v>
      </c>
      <c r="L333" s="94" t="s">
        <v>64</v>
      </c>
      <c r="M333" s="94" t="s">
        <v>65</v>
      </c>
      <c r="N333" s="94" t="s">
        <v>64</v>
      </c>
      <c r="O333" s="94" t="s">
        <v>65</v>
      </c>
      <c r="P333" s="93" t="s">
        <v>96</v>
      </c>
      <c r="Q333" s="93" t="s">
        <v>98</v>
      </c>
      <c r="R333" s="93" t="s">
        <v>97</v>
      </c>
    </row>
    <row r="334" spans="1:18" x14ac:dyDescent="0.2">
      <c r="A334" s="2" t="s">
        <v>86</v>
      </c>
      <c r="B334" s="89">
        <f>B$324</f>
        <v>0</v>
      </c>
      <c r="C334" s="87">
        <f>B$315</f>
        <v>0</v>
      </c>
      <c r="D334" s="89">
        <f>D$324</f>
        <v>6</v>
      </c>
      <c r="E334" s="87">
        <f>D$325</f>
        <v>23.9</v>
      </c>
      <c r="F334" s="89">
        <f>F$324</f>
        <v>9</v>
      </c>
      <c r="G334" s="87">
        <f>F$325</f>
        <v>12.5</v>
      </c>
      <c r="H334" s="89">
        <f>H$324</f>
        <v>16</v>
      </c>
      <c r="I334" s="87">
        <f>H$325</f>
        <v>49.7</v>
      </c>
      <c r="J334" s="89">
        <f>J$324</f>
        <v>16</v>
      </c>
      <c r="K334" s="87">
        <f>J$325</f>
        <v>41.5</v>
      </c>
      <c r="L334" s="89">
        <f>L$324</f>
        <v>8</v>
      </c>
      <c r="M334" s="87">
        <f>L$325</f>
        <v>16.5</v>
      </c>
      <c r="N334" s="89">
        <f>N$324</f>
        <v>8</v>
      </c>
      <c r="O334" s="87">
        <f>N$325</f>
        <v>17.7</v>
      </c>
      <c r="P334" s="2">
        <f>+B334+D334+F334+H334+J334+L334+N334</f>
        <v>63</v>
      </c>
      <c r="Q334" s="2">
        <f>+C334+E334+G334+I334+K334+M334+O334</f>
        <v>161.79999999999998</v>
      </c>
      <c r="R334" s="81">
        <f>+O$327</f>
        <v>105</v>
      </c>
    </row>
    <row r="335" spans="1:18" x14ac:dyDescent="0.2">
      <c r="A335" s="2" t="s">
        <v>82</v>
      </c>
      <c r="B335" s="89">
        <f>B$410</f>
        <v>2</v>
      </c>
      <c r="C335" s="87">
        <f>B$411</f>
        <v>0</v>
      </c>
      <c r="D335" s="89">
        <f>D$410</f>
        <v>5</v>
      </c>
      <c r="E335" s="87">
        <f>D$411</f>
        <v>18</v>
      </c>
      <c r="F335" s="89">
        <f>F$410</f>
        <v>10</v>
      </c>
      <c r="G335" s="87">
        <f>F$411</f>
        <v>68.7</v>
      </c>
      <c r="H335" s="89">
        <f>H$410</f>
        <v>16</v>
      </c>
      <c r="I335" s="87">
        <f>H$411</f>
        <v>54.599999999999994</v>
      </c>
      <c r="J335" s="89">
        <f>J$410</f>
        <v>14</v>
      </c>
      <c r="K335" s="87">
        <f>J$411</f>
        <v>63.5</v>
      </c>
      <c r="L335" s="89">
        <f>L$410</f>
        <v>2</v>
      </c>
      <c r="M335" s="87">
        <f>L$411</f>
        <v>1</v>
      </c>
      <c r="N335" s="89">
        <f>N$410</f>
        <v>3</v>
      </c>
      <c r="O335" s="87">
        <f>N$411</f>
        <v>5.5</v>
      </c>
      <c r="P335" s="2">
        <f>+B335+D335+F335+H335+J335+L335+N335</f>
        <v>52</v>
      </c>
      <c r="Q335" s="2">
        <f>+C335+E335+G335+I335+K335+M335+O335</f>
        <v>211.3</v>
      </c>
      <c r="R335" s="81">
        <f>+O$413</f>
        <v>106</v>
      </c>
    </row>
    <row r="336" spans="1:18" x14ac:dyDescent="0.2">
      <c r="A336" s="2" t="s">
        <v>76</v>
      </c>
      <c r="B336" s="89">
        <f>B$494</f>
        <v>0</v>
      </c>
      <c r="C336" s="87">
        <f>B$495</f>
        <v>0</v>
      </c>
      <c r="D336" s="89">
        <f>D$494</f>
        <v>7</v>
      </c>
      <c r="E336" s="87">
        <f>D$495</f>
        <v>21.3</v>
      </c>
      <c r="F336" s="89">
        <f>F$494</f>
        <v>10</v>
      </c>
      <c r="G336" s="87">
        <f>F$495</f>
        <v>15.4</v>
      </c>
      <c r="H336" s="89">
        <f>H$494</f>
        <v>16</v>
      </c>
      <c r="I336" s="87">
        <f>H$495</f>
        <v>55.9</v>
      </c>
      <c r="J336" s="89">
        <f>J$494</f>
        <v>16</v>
      </c>
      <c r="K336" s="87">
        <f>J$495</f>
        <v>45.7</v>
      </c>
      <c r="L336" s="89">
        <f>L$494</f>
        <v>3</v>
      </c>
      <c r="M336" s="87">
        <f>L$495</f>
        <v>2</v>
      </c>
      <c r="N336" s="89">
        <f>N$494</f>
        <v>5</v>
      </c>
      <c r="O336" s="87">
        <f>N$495</f>
        <v>2.5</v>
      </c>
      <c r="P336" s="2">
        <f t="shared" ref="P336:P344" si="50">+B336+D336+F336+H336+J336+L336+N336</f>
        <v>57</v>
      </c>
      <c r="Q336" s="2">
        <f t="shared" ref="Q336:Q344" si="51">+C336+E336+G336+I336+K336+M336+O336</f>
        <v>142.80000000000001</v>
      </c>
      <c r="R336" s="81">
        <f>+O$497</f>
        <v>101</v>
      </c>
    </row>
    <row r="337" spans="1:18" x14ac:dyDescent="0.2">
      <c r="A337" s="2" t="s">
        <v>75</v>
      </c>
      <c r="B337" s="89">
        <f>B$577</f>
        <v>1</v>
      </c>
      <c r="C337" s="87">
        <f>B$578</f>
        <v>0</v>
      </c>
      <c r="D337" s="89">
        <f>D$577</f>
        <v>11</v>
      </c>
      <c r="E337" s="87">
        <f>D$578</f>
        <v>15</v>
      </c>
      <c r="F337" s="89">
        <f>F$577</f>
        <v>8</v>
      </c>
      <c r="G337" s="87">
        <f>F$578</f>
        <v>16.5</v>
      </c>
      <c r="H337" s="89">
        <f>H$577</f>
        <v>18</v>
      </c>
      <c r="I337" s="87">
        <f>H$578</f>
        <v>59.9</v>
      </c>
      <c r="J337" s="89">
        <f>J$577</f>
        <v>11</v>
      </c>
      <c r="K337" s="87">
        <f>J$578</f>
        <v>32.4</v>
      </c>
      <c r="L337" s="89">
        <f>L$577</f>
        <v>9</v>
      </c>
      <c r="M337" s="87">
        <f>L$578</f>
        <v>20.8</v>
      </c>
      <c r="N337" s="89">
        <f>N$577</f>
        <v>1</v>
      </c>
      <c r="O337" s="87">
        <f>N$578</f>
        <v>2</v>
      </c>
      <c r="P337" s="81">
        <f t="shared" si="50"/>
        <v>59</v>
      </c>
      <c r="Q337" s="81">
        <f t="shared" si="51"/>
        <v>146.60000000000002</v>
      </c>
      <c r="R337" s="81">
        <f>+O$580</f>
        <v>99</v>
      </c>
    </row>
    <row r="338" spans="1:18" x14ac:dyDescent="0.2">
      <c r="A338" s="2" t="s">
        <v>68</v>
      </c>
      <c r="B338" s="90">
        <f>+B$633</f>
        <v>0</v>
      </c>
      <c r="C338" s="88">
        <f>+B$634</f>
        <v>0</v>
      </c>
      <c r="D338" s="89">
        <f>+D$633</f>
        <v>4</v>
      </c>
      <c r="E338" s="87">
        <f>+D$634</f>
        <v>12.5</v>
      </c>
      <c r="F338" s="89">
        <f>+F$633</f>
        <v>17</v>
      </c>
      <c r="G338" s="87">
        <f>+F$634</f>
        <v>56.1</v>
      </c>
      <c r="H338" s="89">
        <f>+H$633</f>
        <v>18</v>
      </c>
      <c r="I338" s="87">
        <f>+H$634</f>
        <v>71.3</v>
      </c>
      <c r="J338" s="89">
        <f>+J$633</f>
        <v>12</v>
      </c>
      <c r="K338" s="87">
        <f>+J$634</f>
        <v>35.000000000000007</v>
      </c>
      <c r="L338" s="89">
        <f>+L$633</f>
        <v>9</v>
      </c>
      <c r="M338" s="87">
        <f>+L$634</f>
        <v>34.5</v>
      </c>
      <c r="N338" s="89">
        <f>+N$633</f>
        <v>9</v>
      </c>
      <c r="O338" s="87">
        <f>+N$634</f>
        <v>13.1</v>
      </c>
      <c r="P338" s="81">
        <f t="shared" si="50"/>
        <v>69</v>
      </c>
      <c r="Q338" s="2">
        <f t="shared" si="51"/>
        <v>222.49999999999997</v>
      </c>
      <c r="R338" s="81">
        <f>+O$636</f>
        <v>120</v>
      </c>
    </row>
    <row r="339" spans="1:18" x14ac:dyDescent="0.2">
      <c r="A339" s="81" t="str">
        <f>+A$654</f>
        <v>2016-2017</v>
      </c>
      <c r="B339" s="90">
        <f>+B$688</f>
        <v>0</v>
      </c>
      <c r="C339" s="88">
        <f>+B$689</f>
        <v>0</v>
      </c>
      <c r="D339" s="90">
        <f>+D$688</f>
        <v>2</v>
      </c>
      <c r="E339" s="88">
        <f>+D$689</f>
        <v>12.6</v>
      </c>
      <c r="F339" s="90">
        <f>+F$688</f>
        <v>12</v>
      </c>
      <c r="G339" s="88">
        <f>+F$689</f>
        <v>47.7</v>
      </c>
      <c r="H339" s="90">
        <f>+H$688</f>
        <v>11</v>
      </c>
      <c r="I339" s="88">
        <f>+H$689</f>
        <v>20.2</v>
      </c>
      <c r="J339" s="90">
        <f>+J$688</f>
        <v>11</v>
      </c>
      <c r="K339" s="88">
        <f>+J$689</f>
        <v>22.8</v>
      </c>
      <c r="L339" s="90">
        <f>+L$688</f>
        <v>9</v>
      </c>
      <c r="M339" s="88">
        <f>+L$689</f>
        <v>10</v>
      </c>
      <c r="N339" s="90">
        <f>+N$688</f>
        <v>1</v>
      </c>
      <c r="O339" s="88">
        <f>+N$689</f>
        <v>4</v>
      </c>
      <c r="P339" s="2">
        <f t="shared" si="50"/>
        <v>46</v>
      </c>
      <c r="Q339" s="2">
        <f t="shared" si="51"/>
        <v>117.3</v>
      </c>
      <c r="R339" s="81">
        <f>+O$691</f>
        <v>79</v>
      </c>
    </row>
    <row r="340" spans="1:18" x14ac:dyDescent="0.2">
      <c r="A340" s="81" t="str">
        <f>+A$707</f>
        <v>2015-2016</v>
      </c>
      <c r="B340" s="90">
        <f>+B$741</f>
        <v>3</v>
      </c>
      <c r="C340" s="88">
        <f>+B$742</f>
        <v>0</v>
      </c>
      <c r="D340" s="90">
        <f>+D$741</f>
        <v>3</v>
      </c>
      <c r="E340" s="88">
        <f>+D$742</f>
        <v>5</v>
      </c>
      <c r="F340" s="90">
        <f>+F$741</f>
        <v>3</v>
      </c>
      <c r="G340" s="88">
        <f>+F$742</f>
        <v>0.2</v>
      </c>
      <c r="H340" s="90">
        <f>+H$741</f>
        <v>16</v>
      </c>
      <c r="I340" s="88">
        <f>+H$742</f>
        <v>51</v>
      </c>
      <c r="J340" s="90">
        <f>+J$741</f>
        <v>15</v>
      </c>
      <c r="K340" s="88">
        <f>+J$742</f>
        <v>55.5</v>
      </c>
      <c r="L340" s="90">
        <f>+L$741</f>
        <v>5</v>
      </c>
      <c r="M340" s="88">
        <f>+L$742</f>
        <v>12.3</v>
      </c>
      <c r="N340" s="90">
        <f>+N$741</f>
        <v>7</v>
      </c>
      <c r="O340" s="88">
        <f>+N$742</f>
        <v>15</v>
      </c>
      <c r="P340" s="2">
        <f t="shared" si="50"/>
        <v>52</v>
      </c>
      <c r="Q340" s="2">
        <f t="shared" si="51"/>
        <v>139</v>
      </c>
      <c r="R340" s="81">
        <f>+O$744</f>
        <v>75</v>
      </c>
    </row>
    <row r="341" spans="1:18" x14ac:dyDescent="0.2">
      <c r="A341" s="81" t="str">
        <f>+A$759</f>
        <v>2014-2015</v>
      </c>
      <c r="B341" s="89">
        <f>+B$793</f>
        <v>0</v>
      </c>
      <c r="C341" s="87">
        <f>+B$794</f>
        <v>0</v>
      </c>
      <c r="D341" s="89">
        <f>+D$793</f>
        <v>10</v>
      </c>
      <c r="E341" s="87">
        <f>+D$794</f>
        <v>28</v>
      </c>
      <c r="F341" s="89">
        <f>+F$793</f>
        <v>5</v>
      </c>
      <c r="G341" s="87">
        <f>+F$794</f>
        <v>2</v>
      </c>
      <c r="H341" s="89">
        <f>+H$793</f>
        <v>18</v>
      </c>
      <c r="I341" s="87">
        <f>+H$794</f>
        <v>58</v>
      </c>
      <c r="J341" s="89">
        <f>+J$793</f>
        <v>19</v>
      </c>
      <c r="K341" s="87">
        <f>+J$794</f>
        <v>52</v>
      </c>
      <c r="L341" s="89">
        <f>+L$793</f>
        <v>8</v>
      </c>
      <c r="M341" s="87">
        <f>+L$794</f>
        <v>16</v>
      </c>
      <c r="N341" s="89">
        <f>+N$793</f>
        <v>2</v>
      </c>
      <c r="O341" s="87">
        <f>+N$794</f>
        <v>3</v>
      </c>
      <c r="P341" s="81">
        <f t="shared" si="50"/>
        <v>62</v>
      </c>
      <c r="Q341" s="81">
        <f t="shared" si="51"/>
        <v>159</v>
      </c>
      <c r="R341" s="81">
        <f>+O$796</f>
        <v>101</v>
      </c>
    </row>
    <row r="342" spans="1:18" s="82" customFormat="1" x14ac:dyDescent="0.2">
      <c r="A342" s="81" t="str">
        <f>+A$810</f>
        <v>2013-2014</v>
      </c>
      <c r="B342" s="89">
        <f>+B$844</f>
        <v>0</v>
      </c>
      <c r="C342" s="87">
        <f>+B$845</f>
        <v>0</v>
      </c>
      <c r="D342" s="89">
        <f>+D$844</f>
        <v>6</v>
      </c>
      <c r="E342" s="87">
        <f>+D$845</f>
        <v>80</v>
      </c>
      <c r="F342" s="89">
        <f>+F$844</f>
        <v>13</v>
      </c>
      <c r="G342" s="87">
        <f>+F$845</f>
        <v>52</v>
      </c>
      <c r="H342" s="89">
        <f>+H$844</f>
        <v>16</v>
      </c>
      <c r="I342" s="87">
        <f>+H$845</f>
        <v>60</v>
      </c>
      <c r="J342" s="89">
        <f>+J$844</f>
        <v>20</v>
      </c>
      <c r="K342" s="87">
        <f>+J$845</f>
        <v>46</v>
      </c>
      <c r="L342" s="89">
        <f>+L$844</f>
        <v>6</v>
      </c>
      <c r="M342" s="87">
        <f>+L$845</f>
        <v>23</v>
      </c>
      <c r="N342" s="89">
        <f>+N$844</f>
        <v>1</v>
      </c>
      <c r="O342" s="87">
        <f>+N$845</f>
        <v>7</v>
      </c>
      <c r="P342" s="81">
        <f t="shared" si="50"/>
        <v>62</v>
      </c>
      <c r="Q342" s="81">
        <f t="shared" si="51"/>
        <v>268</v>
      </c>
      <c r="R342" s="81">
        <f>+O$847</f>
        <v>130</v>
      </c>
    </row>
    <row r="343" spans="1:18" s="82" customFormat="1" x14ac:dyDescent="0.2">
      <c r="A343" s="81" t="str">
        <f>+A$860</f>
        <v>2012-2013</v>
      </c>
      <c r="B343" s="89">
        <f>+B$894</f>
        <v>0</v>
      </c>
      <c r="C343" s="87">
        <f>+B$895</f>
        <v>0</v>
      </c>
      <c r="D343" s="89">
        <f>+D$894</f>
        <v>3</v>
      </c>
      <c r="E343" s="87">
        <f>+D$895</f>
        <v>1</v>
      </c>
      <c r="F343" s="89">
        <f>+F$894</f>
        <v>5</v>
      </c>
      <c r="G343" s="87">
        <f>+F$895</f>
        <v>24</v>
      </c>
      <c r="H343" s="89">
        <f>+H$894</f>
        <v>7</v>
      </c>
      <c r="I343" s="87">
        <f>+H$895</f>
        <v>25</v>
      </c>
      <c r="J343" s="89">
        <f>+J$894</f>
        <v>15</v>
      </c>
      <c r="K343" s="87">
        <f>+J$895</f>
        <v>61</v>
      </c>
      <c r="L343" s="89">
        <f>+L$894</f>
        <v>8</v>
      </c>
      <c r="M343" s="87">
        <f>+L$895</f>
        <v>20</v>
      </c>
      <c r="N343" s="89">
        <f>+N$894</f>
        <v>0</v>
      </c>
      <c r="O343" s="87">
        <f>+N$895</f>
        <v>0</v>
      </c>
      <c r="P343" s="81">
        <f t="shared" si="50"/>
        <v>38</v>
      </c>
      <c r="Q343" s="81">
        <f t="shared" si="51"/>
        <v>131</v>
      </c>
      <c r="R343" s="81">
        <f>+O$897</f>
        <v>80</v>
      </c>
    </row>
    <row r="344" spans="1:18" x14ac:dyDescent="0.2">
      <c r="A344" s="80" t="str">
        <f>+A$909</f>
        <v>2011-2012</v>
      </c>
      <c r="B344" s="90">
        <f>+B$943</f>
        <v>0</v>
      </c>
      <c r="C344" s="88">
        <f>+B$944</f>
        <v>0</v>
      </c>
      <c r="D344" s="90">
        <f>+D$943</f>
        <v>1</v>
      </c>
      <c r="E344" s="88">
        <f>+D$944</f>
        <v>1</v>
      </c>
      <c r="F344" s="90">
        <f>+F$943</f>
        <v>4</v>
      </c>
      <c r="G344" s="88">
        <f>+F$944</f>
        <v>10</v>
      </c>
      <c r="H344" s="90">
        <f>+H$943</f>
        <v>11</v>
      </c>
      <c r="I344" s="88">
        <f>+H$944</f>
        <v>65</v>
      </c>
      <c r="J344" s="90">
        <f>+J$943</f>
        <v>3</v>
      </c>
      <c r="K344" s="88">
        <f>+J$944</f>
        <v>21</v>
      </c>
      <c r="L344" s="90">
        <f>+L$943</f>
        <v>0</v>
      </c>
      <c r="M344" s="88">
        <f>+L$944</f>
        <v>0</v>
      </c>
      <c r="N344" s="90">
        <f>+N$943</f>
        <v>0</v>
      </c>
      <c r="O344" s="88">
        <f>+N$944</f>
        <v>0</v>
      </c>
      <c r="P344" s="2">
        <f t="shared" si="50"/>
        <v>19</v>
      </c>
      <c r="Q344" s="2">
        <f t="shared" si="51"/>
        <v>97</v>
      </c>
      <c r="R344" s="2">
        <f>+O$946</f>
        <v>40</v>
      </c>
    </row>
    <row r="345" spans="1:18" x14ac:dyDescent="0.2">
      <c r="A345" s="80"/>
      <c r="B345" s="90"/>
      <c r="C345" s="88"/>
      <c r="D345" s="90"/>
      <c r="E345" s="88"/>
      <c r="F345" s="90"/>
      <c r="G345" s="88"/>
      <c r="H345" s="90"/>
      <c r="I345" s="88"/>
      <c r="J345" s="90"/>
      <c r="K345" s="88"/>
      <c r="L345" s="90"/>
      <c r="M345" s="88"/>
      <c r="N345" s="90"/>
      <c r="O345" s="88"/>
      <c r="P345" s="2"/>
      <c r="Q345" s="2"/>
      <c r="R345" s="2"/>
    </row>
    <row r="348" spans="1:18" x14ac:dyDescent="0.2">
      <c r="A348" s="118" t="s">
        <v>55</v>
      </c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20"/>
    </row>
    <row r="349" spans="1:18" x14ac:dyDescent="0.2">
      <c r="A349" s="54"/>
      <c r="B349" s="116" t="s">
        <v>57</v>
      </c>
      <c r="C349" s="117"/>
      <c r="D349" s="116" t="s">
        <v>7</v>
      </c>
      <c r="E349" s="117"/>
      <c r="F349" s="116" t="s">
        <v>8</v>
      </c>
      <c r="G349" s="117"/>
      <c r="H349" s="116" t="s">
        <v>9</v>
      </c>
      <c r="I349" s="117"/>
      <c r="J349" s="116" t="s">
        <v>10</v>
      </c>
      <c r="K349" s="117"/>
      <c r="L349" s="116" t="s">
        <v>11</v>
      </c>
      <c r="M349" s="117"/>
      <c r="N349" s="116" t="s">
        <v>35</v>
      </c>
      <c r="O349" s="117"/>
    </row>
    <row r="350" spans="1:18" x14ac:dyDescent="0.2">
      <c r="A350" s="55" t="s">
        <v>41</v>
      </c>
      <c r="B350" s="34"/>
      <c r="C350" s="61"/>
      <c r="D350" s="34">
        <v>5.7</v>
      </c>
      <c r="E350" s="61"/>
      <c r="F350" s="34">
        <v>13.2</v>
      </c>
      <c r="G350" s="61"/>
      <c r="H350" s="34">
        <v>15.3</v>
      </c>
      <c r="I350" s="32"/>
      <c r="J350" s="34">
        <v>12.1</v>
      </c>
      <c r="K350" s="61"/>
      <c r="L350" s="34">
        <v>9.1</v>
      </c>
      <c r="M350" s="61"/>
      <c r="N350" s="34">
        <v>3.5</v>
      </c>
      <c r="O350" s="61"/>
    </row>
    <row r="351" spans="1:18" x14ac:dyDescent="0.2">
      <c r="A351" s="56" t="s">
        <v>42</v>
      </c>
      <c r="B351" s="37"/>
      <c r="C351" s="62"/>
      <c r="D351" s="37">
        <v>1.2</v>
      </c>
      <c r="E351" s="62"/>
      <c r="F351" s="37">
        <v>3.5</v>
      </c>
      <c r="G351" s="62"/>
      <c r="H351" s="37">
        <v>3.3</v>
      </c>
      <c r="I351" s="35"/>
      <c r="J351" s="37">
        <v>2.4</v>
      </c>
      <c r="K351" s="62"/>
      <c r="L351" s="37">
        <v>2.1</v>
      </c>
      <c r="M351" s="62"/>
      <c r="N351" s="37">
        <v>0.57999999999999996</v>
      </c>
      <c r="O351" s="62"/>
    </row>
    <row r="352" spans="1:18" x14ac:dyDescent="0.2">
      <c r="A352" s="55" t="s">
        <v>43</v>
      </c>
      <c r="B352" s="60"/>
      <c r="C352" s="58"/>
      <c r="D352" s="60">
        <v>0.25</v>
      </c>
      <c r="E352" s="58"/>
      <c r="F352" s="60">
        <v>1</v>
      </c>
      <c r="G352" s="58"/>
      <c r="H352" s="60">
        <v>0.76</v>
      </c>
      <c r="I352" s="58"/>
      <c r="J352" s="60">
        <v>0.76</v>
      </c>
      <c r="K352" s="58"/>
      <c r="L352" s="60">
        <v>0.63</v>
      </c>
      <c r="M352" s="58"/>
      <c r="N352" s="60">
        <v>0.17</v>
      </c>
      <c r="O352" s="58"/>
    </row>
    <row r="353" spans="1:15" x14ac:dyDescent="0.2">
      <c r="A353" s="56" t="s">
        <v>44</v>
      </c>
      <c r="B353" s="63"/>
      <c r="C353" s="64"/>
      <c r="D353" s="63">
        <v>0.04</v>
      </c>
      <c r="E353" s="64"/>
      <c r="F353" s="65">
        <v>0.04</v>
      </c>
      <c r="G353" s="64"/>
      <c r="H353" s="65">
        <v>0</v>
      </c>
      <c r="I353" s="64"/>
      <c r="J353" s="63">
        <v>0</v>
      </c>
      <c r="K353" s="64"/>
      <c r="L353" s="65">
        <v>0.04</v>
      </c>
      <c r="M353" s="64"/>
      <c r="N353" s="65">
        <v>0</v>
      </c>
      <c r="O353" s="64"/>
    </row>
    <row r="354" spans="1:15" x14ac:dyDescent="0.2">
      <c r="A354" s="59"/>
      <c r="B354" s="66"/>
      <c r="C354" s="67"/>
      <c r="D354" s="66"/>
      <c r="E354" s="67"/>
      <c r="F354" s="68"/>
      <c r="G354" s="67"/>
      <c r="H354" s="68"/>
      <c r="I354" s="67"/>
      <c r="J354" s="66"/>
      <c r="K354" s="67"/>
      <c r="L354" s="68"/>
      <c r="M354" s="67"/>
      <c r="N354" s="68"/>
      <c r="O354" s="67"/>
    </row>
    <row r="355" spans="1:15" x14ac:dyDescent="0.2">
      <c r="A355" s="56" t="s">
        <v>45</v>
      </c>
      <c r="B355" s="69"/>
      <c r="C355" s="64"/>
      <c r="D355" s="69" t="s">
        <v>40</v>
      </c>
      <c r="E355" s="64">
        <v>0.4</v>
      </c>
      <c r="F355" s="65"/>
      <c r="G355" s="64">
        <v>26.6</v>
      </c>
      <c r="H355" s="65"/>
      <c r="I355" s="64">
        <v>24.8</v>
      </c>
      <c r="J355" s="63"/>
      <c r="K355" s="64">
        <v>22.3</v>
      </c>
      <c r="L355" s="65"/>
      <c r="M355" s="64">
        <v>14.2</v>
      </c>
      <c r="N355" s="65"/>
      <c r="O355" s="64">
        <v>1.3</v>
      </c>
    </row>
    <row r="356" spans="1:15" x14ac:dyDescent="0.2">
      <c r="A356" s="59" t="s">
        <v>46</v>
      </c>
      <c r="B356" s="70"/>
      <c r="C356" s="67"/>
      <c r="D356" s="70" t="s">
        <v>40</v>
      </c>
      <c r="E356" s="67">
        <v>1.1000000000000001</v>
      </c>
      <c r="F356" s="68"/>
      <c r="G356" s="67">
        <v>10.4</v>
      </c>
      <c r="H356" s="68"/>
      <c r="I356" s="67">
        <v>19</v>
      </c>
      <c r="J356" s="66"/>
      <c r="K356" s="67">
        <v>17.8</v>
      </c>
      <c r="L356" s="68"/>
      <c r="M356" s="67">
        <v>8.3000000000000007</v>
      </c>
      <c r="N356" s="68"/>
      <c r="O356" s="67">
        <v>0.46</v>
      </c>
    </row>
    <row r="357" spans="1:15" x14ac:dyDescent="0.2">
      <c r="A357" s="56" t="s">
        <v>47</v>
      </c>
      <c r="B357" s="69"/>
      <c r="C357" s="64"/>
      <c r="D357" s="69" t="s">
        <v>40</v>
      </c>
      <c r="E357" s="64">
        <v>0.22</v>
      </c>
      <c r="F357" s="65"/>
      <c r="G357" s="64">
        <v>25.1</v>
      </c>
      <c r="H357" s="65"/>
      <c r="I357" s="64">
        <v>13.7</v>
      </c>
      <c r="J357" s="63"/>
      <c r="K357" s="64">
        <v>12.4</v>
      </c>
      <c r="L357" s="65"/>
      <c r="M357" s="64">
        <v>4.5999999999999996</v>
      </c>
      <c r="N357" s="65"/>
      <c r="O357" s="64">
        <v>0.21</v>
      </c>
    </row>
    <row r="358" spans="1:15" x14ac:dyDescent="0.2">
      <c r="A358" s="57" t="s">
        <v>48</v>
      </c>
      <c r="B358" s="71"/>
      <c r="C358" s="72"/>
      <c r="D358" s="71" t="s">
        <v>40</v>
      </c>
      <c r="E358" s="72">
        <v>0</v>
      </c>
      <c r="F358" s="73"/>
      <c r="G358" s="72">
        <v>1.7</v>
      </c>
      <c r="H358" s="73"/>
      <c r="I358" s="72">
        <v>7</v>
      </c>
      <c r="J358" s="74"/>
      <c r="K358" s="72">
        <v>4.5</v>
      </c>
      <c r="L358" s="73"/>
      <c r="M358" s="72">
        <v>0.96</v>
      </c>
      <c r="N358" s="73"/>
      <c r="O358" s="72">
        <v>0</v>
      </c>
    </row>
    <row r="361" spans="1:15" x14ac:dyDescent="0.2">
      <c r="A361" s="118" t="s">
        <v>56</v>
      </c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20"/>
    </row>
    <row r="362" spans="1:15" x14ac:dyDescent="0.2">
      <c r="A362" s="54"/>
      <c r="B362" s="116" t="s">
        <v>57</v>
      </c>
      <c r="C362" s="117"/>
      <c r="D362" s="116" t="s">
        <v>7</v>
      </c>
      <c r="E362" s="117"/>
      <c r="F362" s="116" t="s">
        <v>8</v>
      </c>
      <c r="G362" s="117"/>
      <c r="H362" s="116" t="s">
        <v>9</v>
      </c>
      <c r="I362" s="117"/>
      <c r="J362" s="116" t="s">
        <v>10</v>
      </c>
      <c r="K362" s="117"/>
      <c r="L362" s="116" t="s">
        <v>11</v>
      </c>
      <c r="M362" s="117"/>
      <c r="N362" s="116" t="s">
        <v>35</v>
      </c>
      <c r="O362" s="117"/>
    </row>
    <row r="363" spans="1:15" x14ac:dyDescent="0.2">
      <c r="A363" s="29" t="s">
        <v>26</v>
      </c>
      <c r="B363" s="17"/>
      <c r="C363" s="30"/>
      <c r="D363" s="17">
        <v>6.5</v>
      </c>
      <c r="E363" s="30"/>
      <c r="F363" s="17">
        <v>18.7</v>
      </c>
      <c r="G363" s="30"/>
      <c r="H363" s="17">
        <v>15.3</v>
      </c>
      <c r="I363" s="19"/>
      <c r="J363" s="17">
        <v>12.1</v>
      </c>
      <c r="K363" s="30"/>
      <c r="L363" s="17">
        <v>9.1</v>
      </c>
      <c r="M363" s="30"/>
      <c r="N363" s="17"/>
      <c r="O363" s="30"/>
    </row>
    <row r="364" spans="1:15" x14ac:dyDescent="0.2">
      <c r="A364" s="28" t="s">
        <v>27</v>
      </c>
      <c r="B364" s="3"/>
      <c r="C364" s="31"/>
      <c r="D364" s="3">
        <v>19.7</v>
      </c>
      <c r="E364" s="31"/>
      <c r="F364" s="3">
        <v>51.1</v>
      </c>
      <c r="G364" s="31"/>
      <c r="H364" s="3">
        <v>52.6</v>
      </c>
      <c r="I364" s="4"/>
      <c r="J364" s="3">
        <v>38.1</v>
      </c>
      <c r="K364" s="31"/>
      <c r="L364" s="3">
        <v>28.6</v>
      </c>
      <c r="M364" s="31"/>
      <c r="N364" s="3"/>
      <c r="O364" s="31"/>
    </row>
    <row r="365" spans="1:15" x14ac:dyDescent="0.2">
      <c r="A365" s="28" t="s">
        <v>34</v>
      </c>
      <c r="B365" s="3"/>
      <c r="C365" s="35"/>
      <c r="D365" s="3"/>
      <c r="E365" s="35">
        <v>1</v>
      </c>
      <c r="F365" s="3"/>
      <c r="G365" s="35">
        <v>5</v>
      </c>
      <c r="H365" s="3"/>
      <c r="I365" s="35">
        <v>12</v>
      </c>
      <c r="J365" s="3"/>
      <c r="K365" s="35">
        <v>12</v>
      </c>
      <c r="L365" s="3"/>
      <c r="M365" s="35">
        <v>3</v>
      </c>
      <c r="N365" s="3"/>
      <c r="O365" s="35"/>
    </row>
    <row r="366" spans="1:15" x14ac:dyDescent="0.2">
      <c r="A366" s="29" t="s">
        <v>28</v>
      </c>
      <c r="B366" s="17"/>
      <c r="C366" s="32"/>
      <c r="D366" s="17"/>
      <c r="E366" s="32">
        <v>4</v>
      </c>
      <c r="F366" s="33"/>
      <c r="G366" s="32">
        <v>16.600000000000001</v>
      </c>
      <c r="H366" s="33"/>
      <c r="I366" s="32">
        <v>24.8</v>
      </c>
      <c r="J366" s="34"/>
      <c r="K366" s="32">
        <v>22.3</v>
      </c>
      <c r="L366" s="33"/>
      <c r="M366" s="32">
        <v>14.2</v>
      </c>
      <c r="N366" s="33"/>
      <c r="O366" s="32"/>
    </row>
    <row r="367" spans="1:15" x14ac:dyDescent="0.2">
      <c r="A367" s="28" t="s">
        <v>29</v>
      </c>
      <c r="B367" s="3"/>
      <c r="C367" s="35"/>
      <c r="D367" s="3"/>
      <c r="E367" s="35">
        <v>1.1000000000000001</v>
      </c>
      <c r="F367" s="36"/>
      <c r="G367" s="35">
        <v>10.4</v>
      </c>
      <c r="H367" s="36"/>
      <c r="I367" s="35">
        <v>19</v>
      </c>
      <c r="J367" s="37"/>
      <c r="K367" s="35">
        <v>17.8</v>
      </c>
      <c r="L367" s="36"/>
      <c r="M367" s="35">
        <v>8.3000000000000007</v>
      </c>
      <c r="N367" s="36"/>
      <c r="O367" s="35"/>
    </row>
    <row r="368" spans="1:15" x14ac:dyDescent="0.2">
      <c r="A368" s="29" t="s">
        <v>30</v>
      </c>
      <c r="B368" s="17"/>
      <c r="C368" s="32"/>
      <c r="D368" s="17"/>
      <c r="E368" s="32">
        <v>0.2</v>
      </c>
      <c r="F368" s="33"/>
      <c r="G368" s="32">
        <v>5.0999999999999996</v>
      </c>
      <c r="H368" s="33"/>
      <c r="I368" s="32">
        <v>13.7</v>
      </c>
      <c r="J368" s="34"/>
      <c r="K368" s="32">
        <v>12.4</v>
      </c>
      <c r="L368" s="33"/>
      <c r="M368" s="32">
        <v>4.5999999999999996</v>
      </c>
      <c r="N368" s="33"/>
      <c r="O368" s="32"/>
    </row>
    <row r="369" spans="1:18" x14ac:dyDescent="0.2">
      <c r="A369" s="41" t="s">
        <v>31</v>
      </c>
      <c r="B369" s="83"/>
      <c r="C369" s="38"/>
      <c r="D369" s="83"/>
      <c r="E369" s="38">
        <v>0</v>
      </c>
      <c r="F369" s="39"/>
      <c r="G369" s="38">
        <v>1.7</v>
      </c>
      <c r="H369" s="39"/>
      <c r="I369" s="38">
        <v>7</v>
      </c>
      <c r="J369" s="40"/>
      <c r="K369" s="38">
        <v>4.5</v>
      </c>
      <c r="L369" s="39"/>
      <c r="M369" s="38">
        <v>1</v>
      </c>
      <c r="N369" s="39"/>
      <c r="O369" s="38"/>
    </row>
    <row r="370" spans="1:18" x14ac:dyDescent="0.2">
      <c r="A370" s="44" t="s">
        <v>32</v>
      </c>
      <c r="B370" s="45"/>
      <c r="C370" s="46">
        <f>ROUND(((C369*30)+(C368*30)+(C367*30)+(C366*30))/120,2)</f>
        <v>0</v>
      </c>
      <c r="D370" s="45"/>
      <c r="E370" s="46">
        <f>ROUND(((E369*30)+(E368*30)+(E367*30)+(E366*30))/120,2)</f>
        <v>1.33</v>
      </c>
      <c r="F370" s="45"/>
      <c r="G370" s="46">
        <f>ROUND(((G369*31)+(G368*31)+(G367*31)+(G366*31))/124,2)</f>
        <v>8.4499999999999993</v>
      </c>
      <c r="H370" s="45"/>
      <c r="I370" s="46">
        <f>ROUND(((I369*31)+(I368*31)+(I367*31)+(I366*31))/124,2)</f>
        <v>16.13</v>
      </c>
      <c r="J370" s="45"/>
      <c r="K370" s="46">
        <f>ROUND(((K369*28)+(K368*28)+(K367*28)+(K366*28))/112,2)+1</f>
        <v>15.25</v>
      </c>
      <c r="L370" s="45"/>
      <c r="M370" s="46">
        <f>ROUND(((M369*31)+(M368*31)+(M367*31)+(M366*31))/124,2)</f>
        <v>7.03</v>
      </c>
      <c r="N370" s="45"/>
      <c r="O370" s="46">
        <f>ROUND(((O369*31)+(O368*31)+(O367*31)+(O366*31))/124,2)</f>
        <v>0</v>
      </c>
    </row>
    <row r="374" spans="1:18" x14ac:dyDescent="0.2">
      <c r="A374" s="116" t="s">
        <v>81</v>
      </c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17"/>
      <c r="P374" s="123"/>
      <c r="Q374" s="121"/>
      <c r="R374" s="121"/>
    </row>
    <row r="375" spans="1:18" x14ac:dyDescent="0.2">
      <c r="A375" s="124" t="s">
        <v>71</v>
      </c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6"/>
      <c r="P375" s="2"/>
      <c r="Q375" s="2"/>
      <c r="R375" s="2"/>
    </row>
    <row r="376" spans="1:18" x14ac:dyDescent="0.2">
      <c r="A376" s="24" t="s">
        <v>82</v>
      </c>
      <c r="B376" s="127" t="s">
        <v>57</v>
      </c>
      <c r="C376" s="128"/>
      <c r="D376" s="127" t="s">
        <v>7</v>
      </c>
      <c r="E376" s="128"/>
      <c r="F376" s="127" t="s">
        <v>8</v>
      </c>
      <c r="G376" s="128"/>
      <c r="H376" s="127" t="s">
        <v>9</v>
      </c>
      <c r="I376" s="128"/>
      <c r="J376" s="127" t="s">
        <v>10</v>
      </c>
      <c r="K376" s="128"/>
      <c r="L376" s="127" t="s">
        <v>11</v>
      </c>
      <c r="M376" s="128"/>
      <c r="N376" s="127" t="s">
        <v>35</v>
      </c>
      <c r="O376" s="128"/>
    </row>
    <row r="377" spans="1:18" x14ac:dyDescent="0.2">
      <c r="A377" s="25" t="s">
        <v>0</v>
      </c>
      <c r="B377" s="7" t="s">
        <v>2</v>
      </c>
      <c r="C377" s="11" t="s">
        <v>1</v>
      </c>
      <c r="D377" s="7" t="s">
        <v>2</v>
      </c>
      <c r="E377" s="11" t="s">
        <v>1</v>
      </c>
      <c r="F377" s="7" t="s">
        <v>2</v>
      </c>
      <c r="G377" s="11" t="s">
        <v>1</v>
      </c>
      <c r="H377" s="7" t="s">
        <v>2</v>
      </c>
      <c r="I377" s="11" t="s">
        <v>1</v>
      </c>
      <c r="J377" s="7" t="s">
        <v>2</v>
      </c>
      <c r="K377" s="11" t="s">
        <v>1</v>
      </c>
      <c r="L377" s="7" t="s">
        <v>2</v>
      </c>
      <c r="M377" s="11" t="s">
        <v>1</v>
      </c>
      <c r="N377" s="7" t="s">
        <v>2</v>
      </c>
      <c r="O377" s="11" t="s">
        <v>1</v>
      </c>
    </row>
    <row r="378" spans="1:18" x14ac:dyDescent="0.2">
      <c r="A378" s="26">
        <v>1</v>
      </c>
      <c r="B378" s="34"/>
      <c r="C378" s="32"/>
      <c r="D378" s="34"/>
      <c r="E378" s="32"/>
      <c r="F378" s="34">
        <v>15</v>
      </c>
      <c r="G378" s="32">
        <v>15</v>
      </c>
      <c r="H378" s="34"/>
      <c r="I378" s="32">
        <v>4</v>
      </c>
      <c r="J378" s="34"/>
      <c r="K378" s="32">
        <v>17.2</v>
      </c>
      <c r="L378" s="34"/>
      <c r="M378" s="32">
        <v>19</v>
      </c>
      <c r="N378" s="34"/>
      <c r="O378" s="32"/>
    </row>
    <row r="379" spans="1:18" x14ac:dyDescent="0.2">
      <c r="A379" s="25">
        <v>2</v>
      </c>
      <c r="B379" s="37"/>
      <c r="C379" s="64"/>
      <c r="D379" s="37">
        <v>5</v>
      </c>
      <c r="E379" s="64">
        <v>5.6</v>
      </c>
      <c r="F379" s="37">
        <v>6</v>
      </c>
      <c r="G379" s="35">
        <v>17</v>
      </c>
      <c r="H379" s="37">
        <v>5</v>
      </c>
      <c r="I379" s="35">
        <v>10</v>
      </c>
      <c r="J379" s="37"/>
      <c r="K379" s="35">
        <v>17.2</v>
      </c>
      <c r="L379" s="37"/>
      <c r="M379" s="35">
        <v>17.8</v>
      </c>
      <c r="N379" s="37" t="s">
        <v>49</v>
      </c>
      <c r="O379" s="35" t="s">
        <v>49</v>
      </c>
    </row>
    <row r="380" spans="1:18" x14ac:dyDescent="0.2">
      <c r="A380" s="26">
        <v>3</v>
      </c>
      <c r="B380" s="34"/>
      <c r="C380" s="32"/>
      <c r="D380" s="34"/>
      <c r="E380" s="32"/>
      <c r="F380" s="34"/>
      <c r="G380" s="32">
        <v>14.4</v>
      </c>
      <c r="H380" s="34">
        <v>3.5</v>
      </c>
      <c r="I380" s="32">
        <v>10</v>
      </c>
      <c r="J380" s="34" t="s">
        <v>49</v>
      </c>
      <c r="K380" s="32">
        <v>17.2</v>
      </c>
      <c r="L380" s="34"/>
      <c r="M380" s="32">
        <v>17.399999999999999</v>
      </c>
      <c r="N380" s="34"/>
      <c r="O380" s="32"/>
    </row>
    <row r="381" spans="1:18" x14ac:dyDescent="0.2">
      <c r="A381" s="25">
        <v>4</v>
      </c>
      <c r="B381" s="37"/>
      <c r="C381" s="35"/>
      <c r="D381" s="37"/>
      <c r="E381" s="35"/>
      <c r="F381" s="37"/>
      <c r="G381" s="35">
        <v>11</v>
      </c>
      <c r="H381" s="37"/>
      <c r="I381" s="35">
        <v>7</v>
      </c>
      <c r="J381" s="37"/>
      <c r="K381" s="35">
        <v>16.8</v>
      </c>
      <c r="L381" s="37" t="s">
        <v>49</v>
      </c>
      <c r="M381" s="35">
        <v>16.600000000000001</v>
      </c>
      <c r="N381" s="37"/>
      <c r="O381" s="35"/>
    </row>
    <row r="382" spans="1:18" x14ac:dyDescent="0.2">
      <c r="A382" s="26">
        <v>5</v>
      </c>
      <c r="B382" s="34"/>
      <c r="C382" s="32"/>
      <c r="D382" s="34"/>
      <c r="E382" s="32"/>
      <c r="F382" s="34"/>
      <c r="G382" s="32">
        <v>7</v>
      </c>
      <c r="H382" s="34"/>
      <c r="I382" s="32">
        <v>5</v>
      </c>
      <c r="J382" s="34">
        <v>5</v>
      </c>
      <c r="K382" s="32">
        <v>17.600000000000001</v>
      </c>
      <c r="L382" s="34"/>
      <c r="M382" s="32">
        <v>15</v>
      </c>
      <c r="N382" s="34"/>
      <c r="O382" s="32"/>
    </row>
    <row r="383" spans="1:18" x14ac:dyDescent="0.2">
      <c r="A383" s="25">
        <v>6</v>
      </c>
      <c r="B383" s="37"/>
      <c r="C383" s="35"/>
      <c r="D383" s="37"/>
      <c r="E383" s="35"/>
      <c r="F383" s="37"/>
      <c r="G383" s="35">
        <v>7</v>
      </c>
      <c r="H383" s="37"/>
      <c r="I383" s="35">
        <v>5</v>
      </c>
      <c r="J383" s="37"/>
      <c r="K383" s="35">
        <v>17.600000000000001</v>
      </c>
      <c r="L383" s="37"/>
      <c r="M383" s="35">
        <v>15</v>
      </c>
      <c r="N383" s="37"/>
      <c r="O383" s="35"/>
    </row>
    <row r="384" spans="1:18" x14ac:dyDescent="0.2">
      <c r="A384" s="26">
        <v>7</v>
      </c>
      <c r="B384" s="34"/>
      <c r="C384" s="32"/>
      <c r="D384" s="34"/>
      <c r="E384" s="32"/>
      <c r="F384" s="34"/>
      <c r="G384" s="32">
        <v>6.6</v>
      </c>
      <c r="H384" s="34" t="s">
        <v>49</v>
      </c>
      <c r="I384" s="32">
        <v>4</v>
      </c>
      <c r="J384" s="34">
        <v>1.5</v>
      </c>
      <c r="K384" s="32">
        <v>18.2</v>
      </c>
      <c r="L384" s="34"/>
      <c r="M384" s="32">
        <v>14.7</v>
      </c>
      <c r="N384" s="34"/>
      <c r="O384" s="32"/>
    </row>
    <row r="385" spans="1:15" x14ac:dyDescent="0.2">
      <c r="A385" s="25">
        <v>8</v>
      </c>
      <c r="B385" s="37"/>
      <c r="C385" s="35"/>
      <c r="D385" s="37"/>
      <c r="E385" s="35"/>
      <c r="F385" s="37"/>
      <c r="G385" s="35">
        <v>5.8</v>
      </c>
      <c r="H385" s="37"/>
      <c r="I385" s="35">
        <v>4</v>
      </c>
      <c r="J385" s="37"/>
      <c r="K385" s="35">
        <v>18.2</v>
      </c>
      <c r="L385" s="37"/>
      <c r="M385" s="35">
        <v>12.6</v>
      </c>
      <c r="N385" s="37"/>
      <c r="O385" s="35"/>
    </row>
    <row r="386" spans="1:15" x14ac:dyDescent="0.2">
      <c r="A386" s="26">
        <v>9</v>
      </c>
      <c r="B386" s="34"/>
      <c r="C386" s="32"/>
      <c r="D386" s="34"/>
      <c r="E386" s="32"/>
      <c r="F386" s="34" t="s">
        <v>49</v>
      </c>
      <c r="G386" s="32">
        <v>5.8</v>
      </c>
      <c r="H386" s="34"/>
      <c r="I386" s="32">
        <v>4</v>
      </c>
      <c r="J386" s="34">
        <v>6</v>
      </c>
      <c r="K386" s="32">
        <v>24.4</v>
      </c>
      <c r="L386" s="34"/>
      <c r="M386" s="32">
        <v>9.5</v>
      </c>
      <c r="N386" s="34"/>
      <c r="O386" s="32"/>
    </row>
    <row r="387" spans="1:15" x14ac:dyDescent="0.2">
      <c r="A387" s="25">
        <v>10</v>
      </c>
      <c r="B387" s="37"/>
      <c r="C387" s="35"/>
      <c r="D387" s="37"/>
      <c r="E387" s="35"/>
      <c r="F387" s="37"/>
      <c r="G387" s="35">
        <v>3</v>
      </c>
      <c r="H387" s="37"/>
      <c r="I387" s="35">
        <v>4</v>
      </c>
      <c r="J387" s="37"/>
      <c r="K387" s="35">
        <v>20.9</v>
      </c>
      <c r="L387" s="37"/>
      <c r="M387" s="35">
        <v>8.1999999999999993</v>
      </c>
      <c r="N387" s="37"/>
      <c r="O387" s="35"/>
    </row>
    <row r="388" spans="1:15" x14ac:dyDescent="0.2">
      <c r="A388" s="26">
        <v>11</v>
      </c>
      <c r="B388" s="34"/>
      <c r="C388" s="32"/>
      <c r="D388" s="34"/>
      <c r="E388" s="32"/>
      <c r="F388" s="34"/>
      <c r="G388" s="32" t="s">
        <v>49</v>
      </c>
      <c r="H388" s="34"/>
      <c r="I388" s="32">
        <v>4</v>
      </c>
      <c r="J388" s="34">
        <v>0.5</v>
      </c>
      <c r="K388" s="32">
        <v>20</v>
      </c>
      <c r="L388" s="34"/>
      <c r="M388" s="32" t="s">
        <v>49</v>
      </c>
      <c r="N388" s="34"/>
      <c r="O388" s="32"/>
    </row>
    <row r="389" spans="1:15" x14ac:dyDescent="0.2">
      <c r="A389" s="25">
        <v>12</v>
      </c>
      <c r="B389" s="37"/>
      <c r="C389" s="35"/>
      <c r="D389" s="37"/>
      <c r="E389" s="35"/>
      <c r="F389" s="37"/>
      <c r="G389" s="35"/>
      <c r="H389" s="37"/>
      <c r="I389" s="35">
        <v>3.5</v>
      </c>
      <c r="J389" s="37"/>
      <c r="K389" s="35">
        <v>20</v>
      </c>
      <c r="L389" s="37"/>
      <c r="M389" s="35" t="s">
        <v>49</v>
      </c>
      <c r="N389" s="37"/>
      <c r="O389" s="35"/>
    </row>
    <row r="390" spans="1:15" x14ac:dyDescent="0.2">
      <c r="A390" s="26">
        <v>13</v>
      </c>
      <c r="B390" s="34"/>
      <c r="C390" s="32"/>
      <c r="D390" s="34"/>
      <c r="E390" s="32"/>
      <c r="F390" s="34"/>
      <c r="G390" s="32"/>
      <c r="H390" s="34"/>
      <c r="I390" s="32">
        <v>3.5</v>
      </c>
      <c r="J390" s="34" t="s">
        <v>49</v>
      </c>
      <c r="K390" s="32">
        <v>20</v>
      </c>
      <c r="L390" s="34"/>
      <c r="M390" s="32"/>
      <c r="N390" s="34"/>
      <c r="O390" s="32"/>
    </row>
    <row r="391" spans="1:15" x14ac:dyDescent="0.2">
      <c r="A391" s="25">
        <v>14</v>
      </c>
      <c r="B391" s="37"/>
      <c r="C391" s="35"/>
      <c r="D391" s="37"/>
      <c r="E391" s="35"/>
      <c r="F391" s="37"/>
      <c r="G391" s="35"/>
      <c r="H391" s="37"/>
      <c r="I391" s="35">
        <v>3.5</v>
      </c>
      <c r="J391" s="37">
        <v>2.5</v>
      </c>
      <c r="K391" s="35">
        <v>20</v>
      </c>
      <c r="L391" s="37"/>
      <c r="M391" s="35"/>
      <c r="N391" s="37"/>
      <c r="O391" s="35"/>
    </row>
    <row r="392" spans="1:15" x14ac:dyDescent="0.2">
      <c r="A392" s="26">
        <v>15</v>
      </c>
      <c r="B392" s="34"/>
      <c r="C392" s="32"/>
      <c r="D392" s="34"/>
      <c r="E392" s="32"/>
      <c r="F392" s="34" t="s">
        <v>49</v>
      </c>
      <c r="G392" s="32" t="s">
        <v>49</v>
      </c>
      <c r="H392" s="34"/>
      <c r="I392" s="32">
        <v>3</v>
      </c>
      <c r="J392" s="34">
        <v>3</v>
      </c>
      <c r="K392" s="32">
        <v>24.2</v>
      </c>
      <c r="L392" s="34"/>
      <c r="M392" s="32"/>
      <c r="N392" s="34"/>
      <c r="O392" s="32"/>
    </row>
    <row r="393" spans="1:15" x14ac:dyDescent="0.2">
      <c r="A393" s="25">
        <v>16</v>
      </c>
      <c r="B393" s="37"/>
      <c r="C393" s="35"/>
      <c r="D393" s="37"/>
      <c r="E393" s="35"/>
      <c r="F393" s="37"/>
      <c r="G393" s="35"/>
      <c r="H393" s="37"/>
      <c r="I393" s="35">
        <v>2</v>
      </c>
      <c r="J393" s="37">
        <v>20</v>
      </c>
      <c r="K393" s="35">
        <v>35</v>
      </c>
      <c r="L393" s="37">
        <v>1</v>
      </c>
      <c r="M393" s="35">
        <v>1</v>
      </c>
      <c r="N393" s="37"/>
      <c r="O393" s="35"/>
    </row>
    <row r="394" spans="1:15" x14ac:dyDescent="0.2">
      <c r="A394" s="26">
        <v>17</v>
      </c>
      <c r="B394" s="34"/>
      <c r="C394" s="32"/>
      <c r="D394" s="34">
        <v>1</v>
      </c>
      <c r="E394" s="32">
        <v>1</v>
      </c>
      <c r="F394" s="34">
        <v>2</v>
      </c>
      <c r="G394" s="32">
        <v>2</v>
      </c>
      <c r="H394" s="34">
        <v>0.4</v>
      </c>
      <c r="I394" s="32">
        <v>2</v>
      </c>
      <c r="J394" s="34">
        <v>5</v>
      </c>
      <c r="K394" s="32">
        <v>30</v>
      </c>
      <c r="L394" s="34"/>
      <c r="M394" s="32"/>
      <c r="N394" s="34"/>
      <c r="O394" s="32"/>
    </row>
    <row r="395" spans="1:15" x14ac:dyDescent="0.2">
      <c r="A395" s="25">
        <v>18</v>
      </c>
      <c r="B395" s="37"/>
      <c r="C395" s="35"/>
      <c r="D395" s="37">
        <v>2</v>
      </c>
      <c r="E395" s="35">
        <v>2</v>
      </c>
      <c r="F395" s="37">
        <v>1.5</v>
      </c>
      <c r="G395" s="35">
        <v>3</v>
      </c>
      <c r="H395" s="37">
        <v>1</v>
      </c>
      <c r="I395" s="35">
        <v>3</v>
      </c>
      <c r="J395" s="37"/>
      <c r="K395" s="35">
        <v>31</v>
      </c>
      <c r="L395" s="37"/>
      <c r="M395" s="35"/>
      <c r="N395" s="37"/>
      <c r="O395" s="35"/>
    </row>
    <row r="396" spans="1:15" x14ac:dyDescent="0.2">
      <c r="A396" s="26">
        <v>19</v>
      </c>
      <c r="B396" s="34"/>
      <c r="C396" s="32"/>
      <c r="D396" s="34"/>
      <c r="E396" s="32"/>
      <c r="F396" s="34"/>
      <c r="G396" s="32">
        <v>2</v>
      </c>
      <c r="H396" s="34">
        <v>2</v>
      </c>
      <c r="I396" s="32">
        <v>4</v>
      </c>
      <c r="J396" s="34">
        <v>4</v>
      </c>
      <c r="K396" s="32">
        <v>33.6</v>
      </c>
      <c r="L396" s="34"/>
      <c r="M396" s="32"/>
      <c r="N396" s="34"/>
      <c r="O396" s="32"/>
    </row>
    <row r="397" spans="1:15" x14ac:dyDescent="0.2">
      <c r="A397" s="25">
        <v>20</v>
      </c>
      <c r="B397" s="37"/>
      <c r="C397" s="35"/>
      <c r="D397" s="37"/>
      <c r="E397" s="35"/>
      <c r="F397" s="37"/>
      <c r="G397" s="35"/>
      <c r="H397" s="37">
        <v>4</v>
      </c>
      <c r="I397" s="35">
        <v>8</v>
      </c>
      <c r="J397" s="37">
        <v>3</v>
      </c>
      <c r="K397" s="35">
        <v>33.200000000000003</v>
      </c>
      <c r="L397" s="37"/>
      <c r="M397" s="35"/>
      <c r="N397" s="37"/>
      <c r="O397" s="35"/>
    </row>
    <row r="398" spans="1:15" x14ac:dyDescent="0.2">
      <c r="A398" s="26">
        <v>21</v>
      </c>
      <c r="B398" s="34"/>
      <c r="C398" s="32"/>
      <c r="D398" s="34"/>
      <c r="E398" s="32"/>
      <c r="F398" s="34"/>
      <c r="G398" s="32"/>
      <c r="H398" s="34"/>
      <c r="I398" s="32">
        <v>7</v>
      </c>
      <c r="J398" s="34"/>
      <c r="K398" s="32">
        <v>30.8</v>
      </c>
      <c r="L398" s="34"/>
      <c r="M398" s="32"/>
      <c r="N398" s="34">
        <v>5.5</v>
      </c>
      <c r="O398" s="32">
        <v>5.5</v>
      </c>
    </row>
    <row r="399" spans="1:15" x14ac:dyDescent="0.2">
      <c r="A399" s="25">
        <v>22</v>
      </c>
      <c r="B399" s="37"/>
      <c r="C399" s="35"/>
      <c r="D399" s="37" t="s">
        <v>49</v>
      </c>
      <c r="E399" s="35" t="s">
        <v>49</v>
      </c>
      <c r="F399" s="37"/>
      <c r="G399" s="35"/>
      <c r="H399" s="37">
        <v>3</v>
      </c>
      <c r="I399" s="35">
        <v>8</v>
      </c>
      <c r="J399" s="37">
        <v>7</v>
      </c>
      <c r="K399" s="35">
        <v>36</v>
      </c>
      <c r="L399" s="37"/>
      <c r="M399" s="35"/>
      <c r="N399" s="37"/>
      <c r="O399" s="35"/>
    </row>
    <row r="400" spans="1:15" x14ac:dyDescent="0.2">
      <c r="A400" s="26">
        <v>23</v>
      </c>
      <c r="B400" s="84"/>
      <c r="C400" s="32"/>
      <c r="D400" s="84">
        <v>10</v>
      </c>
      <c r="E400" s="32">
        <v>10</v>
      </c>
      <c r="F400" s="34"/>
      <c r="G400" s="32"/>
      <c r="H400" s="34">
        <v>0.2</v>
      </c>
      <c r="I400" s="32">
        <v>6</v>
      </c>
      <c r="J400" s="34">
        <v>6</v>
      </c>
      <c r="K400" s="32">
        <v>37</v>
      </c>
      <c r="L400" s="34"/>
      <c r="M400" s="32"/>
      <c r="N400" s="34" t="s">
        <v>49</v>
      </c>
      <c r="O400" s="32" t="s">
        <v>49</v>
      </c>
    </row>
    <row r="401" spans="1:15" x14ac:dyDescent="0.2">
      <c r="A401" s="25">
        <v>24</v>
      </c>
      <c r="B401" s="37"/>
      <c r="C401" s="35"/>
      <c r="D401" s="37"/>
      <c r="E401" s="35">
        <v>4</v>
      </c>
      <c r="F401" s="37"/>
      <c r="G401" s="35"/>
      <c r="H401" s="37"/>
      <c r="I401" s="35">
        <v>5</v>
      </c>
      <c r="J401" s="37"/>
      <c r="K401" s="35">
        <v>32.200000000000003</v>
      </c>
      <c r="L401" s="37"/>
      <c r="M401" s="35"/>
      <c r="N401" s="37"/>
      <c r="O401" s="35"/>
    </row>
    <row r="402" spans="1:15" x14ac:dyDescent="0.2">
      <c r="A402" s="26">
        <v>25</v>
      </c>
      <c r="B402" s="34"/>
      <c r="C402" s="32"/>
      <c r="D402" s="34"/>
      <c r="E402" s="32" t="s">
        <v>49</v>
      </c>
      <c r="F402" s="34">
        <v>26</v>
      </c>
      <c r="G402" s="32">
        <v>26</v>
      </c>
      <c r="H402" s="34">
        <v>1</v>
      </c>
      <c r="I402" s="32">
        <v>6</v>
      </c>
      <c r="J402" s="34"/>
      <c r="K402" s="32">
        <v>26</v>
      </c>
      <c r="L402" s="34"/>
      <c r="M402" s="32"/>
      <c r="N402" s="34"/>
      <c r="O402" s="32"/>
    </row>
    <row r="403" spans="1:15" x14ac:dyDescent="0.2">
      <c r="A403" s="25">
        <v>26</v>
      </c>
      <c r="B403" s="37"/>
      <c r="C403" s="35"/>
      <c r="D403" s="37"/>
      <c r="E403" s="35"/>
      <c r="F403" s="37">
        <v>16</v>
      </c>
      <c r="G403" s="35">
        <v>36</v>
      </c>
      <c r="H403" s="37">
        <v>2</v>
      </c>
      <c r="I403" s="35">
        <v>8</v>
      </c>
      <c r="J403" s="37"/>
      <c r="K403" s="35">
        <v>25.4</v>
      </c>
      <c r="L403" s="37"/>
      <c r="M403" s="35"/>
      <c r="N403" s="37"/>
      <c r="O403" s="35"/>
    </row>
    <row r="404" spans="1:15" x14ac:dyDescent="0.2">
      <c r="A404" s="26">
        <v>27</v>
      </c>
      <c r="B404" s="34"/>
      <c r="C404" s="32"/>
      <c r="D404" s="34"/>
      <c r="E404" s="32"/>
      <c r="F404" s="34"/>
      <c r="G404" s="32">
        <v>26</v>
      </c>
      <c r="H404" s="34">
        <v>5</v>
      </c>
      <c r="I404" s="32">
        <v>12.5</v>
      </c>
      <c r="J404" s="34"/>
      <c r="K404" s="32">
        <v>25</v>
      </c>
      <c r="L404" s="34"/>
      <c r="M404" s="32"/>
      <c r="N404" s="34"/>
      <c r="O404" s="32"/>
    </row>
    <row r="405" spans="1:15" x14ac:dyDescent="0.2">
      <c r="A405" s="25">
        <v>28</v>
      </c>
      <c r="B405" s="37" t="s">
        <v>49</v>
      </c>
      <c r="C405" s="35" t="s">
        <v>49</v>
      </c>
      <c r="D405" s="37"/>
      <c r="E405" s="35"/>
      <c r="F405" s="37"/>
      <c r="G405" s="35">
        <v>12</v>
      </c>
      <c r="H405" s="37">
        <v>7.5</v>
      </c>
      <c r="I405" s="35">
        <v>18</v>
      </c>
      <c r="J405" s="37"/>
      <c r="K405" s="35">
        <v>21.4</v>
      </c>
      <c r="L405" s="37"/>
      <c r="M405" s="35"/>
      <c r="N405" s="37"/>
      <c r="O405" s="35"/>
    </row>
    <row r="406" spans="1:15" x14ac:dyDescent="0.2">
      <c r="A406" s="26">
        <v>29</v>
      </c>
      <c r="B406" s="34"/>
      <c r="C406" s="32"/>
      <c r="D406" s="34"/>
      <c r="E406" s="32"/>
      <c r="F406" s="34">
        <v>0.2</v>
      </c>
      <c r="G406" s="32">
        <v>12</v>
      </c>
      <c r="H406" s="34">
        <v>15</v>
      </c>
      <c r="I406" s="32">
        <v>30</v>
      </c>
      <c r="J406" s="34"/>
      <c r="K406" s="32"/>
      <c r="L406" s="34"/>
      <c r="M406" s="32"/>
      <c r="N406" s="34"/>
      <c r="O406" s="32"/>
    </row>
    <row r="407" spans="1:15" x14ac:dyDescent="0.2">
      <c r="A407" s="25">
        <v>30</v>
      </c>
      <c r="B407" s="37"/>
      <c r="C407" s="35"/>
      <c r="D407" s="37"/>
      <c r="E407" s="35"/>
      <c r="F407" s="37">
        <v>2</v>
      </c>
      <c r="G407" s="35">
        <v>11</v>
      </c>
      <c r="H407" s="37">
        <v>5</v>
      </c>
      <c r="I407" s="35">
        <v>30</v>
      </c>
      <c r="J407" s="103"/>
      <c r="K407" s="104"/>
      <c r="L407" s="37"/>
      <c r="M407" s="35"/>
      <c r="N407" s="37"/>
      <c r="O407" s="35"/>
    </row>
    <row r="408" spans="1:15" x14ac:dyDescent="0.2">
      <c r="A408" s="26">
        <v>31</v>
      </c>
      <c r="B408" s="85" t="s">
        <v>49</v>
      </c>
      <c r="C408" s="86" t="s">
        <v>49</v>
      </c>
      <c r="D408" s="105"/>
      <c r="E408" s="106"/>
      <c r="F408" s="85"/>
      <c r="G408" s="86">
        <v>6</v>
      </c>
      <c r="H408" s="85" t="s">
        <v>49</v>
      </c>
      <c r="I408" s="86">
        <v>19.600000000000001</v>
      </c>
      <c r="J408" s="105"/>
      <c r="K408" s="106"/>
      <c r="L408" s="85"/>
      <c r="M408" s="86"/>
      <c r="N408" s="105"/>
      <c r="O408" s="106"/>
    </row>
    <row r="409" spans="1:15" x14ac:dyDescent="0.2">
      <c r="A409" s="25" t="s">
        <v>4</v>
      </c>
      <c r="B409" s="3"/>
      <c r="C409" s="2"/>
      <c r="D409" s="3"/>
      <c r="E409" s="2"/>
      <c r="F409" s="3"/>
      <c r="G409" s="2"/>
      <c r="H409" s="3"/>
      <c r="I409" s="2"/>
      <c r="J409" s="3"/>
      <c r="K409" s="2"/>
      <c r="L409" s="3"/>
      <c r="M409" s="4"/>
      <c r="N409" s="3"/>
      <c r="O409" s="4"/>
    </row>
    <row r="410" spans="1:15" x14ac:dyDescent="0.2">
      <c r="A410" s="25" t="s">
        <v>14</v>
      </c>
      <c r="B410" s="3">
        <f>COUNTA(B378:B408)</f>
        <v>2</v>
      </c>
      <c r="C410" s="2">
        <f>COUNTA(C378:C408)</f>
        <v>2</v>
      </c>
      <c r="D410" s="3">
        <f>COUNTA(D378:D408)</f>
        <v>5</v>
      </c>
      <c r="E410" s="2">
        <f>COUNTA(E378:E408)</f>
        <v>7</v>
      </c>
      <c r="F410" s="3">
        <f t="shared" ref="F410:K410" si="52">COUNTA(F378:F408)</f>
        <v>10</v>
      </c>
      <c r="G410" s="2">
        <f t="shared" si="52"/>
        <v>22</v>
      </c>
      <c r="H410" s="3">
        <f t="shared" si="52"/>
        <v>16</v>
      </c>
      <c r="I410" s="2">
        <f t="shared" si="52"/>
        <v>31</v>
      </c>
      <c r="J410" s="3">
        <f t="shared" si="52"/>
        <v>14</v>
      </c>
      <c r="K410" s="2">
        <f t="shared" si="52"/>
        <v>28</v>
      </c>
      <c r="L410" s="3">
        <f>COUNTA(L378:L408)</f>
        <v>2</v>
      </c>
      <c r="M410" s="2">
        <f>COUNTA(M378:M408)</f>
        <v>13</v>
      </c>
      <c r="N410" s="3">
        <f>COUNTA(N378:N408)</f>
        <v>3</v>
      </c>
      <c r="O410" s="4">
        <f>COUNTA(O378:O408)</f>
        <v>3</v>
      </c>
    </row>
    <row r="411" spans="1:15" x14ac:dyDescent="0.2">
      <c r="A411" s="6" t="s">
        <v>13</v>
      </c>
      <c r="B411" s="8">
        <f>SUM(B378:B408)</f>
        <v>0</v>
      </c>
      <c r="C411" s="12">
        <f>SUM(C378:C408)</f>
        <v>0</v>
      </c>
      <c r="D411" s="8">
        <f>SUM(D378:D408)</f>
        <v>18</v>
      </c>
      <c r="E411" s="12">
        <f>SUM(E378:E408)</f>
        <v>22.6</v>
      </c>
      <c r="F411" s="8">
        <f t="shared" ref="F411:K411" si="53">SUM(F378:F408)</f>
        <v>68.7</v>
      </c>
      <c r="G411" s="12">
        <f t="shared" si="53"/>
        <v>228.6</v>
      </c>
      <c r="H411" s="8">
        <f t="shared" si="53"/>
        <v>54.599999999999994</v>
      </c>
      <c r="I411" s="12">
        <f t="shared" si="53"/>
        <v>243.6</v>
      </c>
      <c r="J411" s="8">
        <f t="shared" si="53"/>
        <v>63.5</v>
      </c>
      <c r="K411" s="12">
        <f t="shared" si="53"/>
        <v>686.1</v>
      </c>
      <c r="L411" s="8">
        <f>SUM(L378:L408)</f>
        <v>1</v>
      </c>
      <c r="M411" s="12">
        <f>SUM(M378:M408)</f>
        <v>146.79999999999998</v>
      </c>
      <c r="N411" s="8">
        <f>SUM(N378:N408)</f>
        <v>5.5</v>
      </c>
      <c r="O411" s="13">
        <f>SUM(O378:O408)</f>
        <v>5.5</v>
      </c>
    </row>
    <row r="412" spans="1:15" x14ac:dyDescent="0.2">
      <c r="A412" s="16" t="s">
        <v>23</v>
      </c>
      <c r="B412" s="3"/>
      <c r="C412" s="2"/>
      <c r="D412" s="3"/>
      <c r="E412" s="2"/>
      <c r="F412" s="3"/>
      <c r="G412" s="2"/>
      <c r="H412" s="3"/>
      <c r="I412" s="2"/>
      <c r="J412" s="3"/>
      <c r="K412" s="2"/>
      <c r="L412" s="3"/>
      <c r="M412" s="2"/>
      <c r="N412" s="3"/>
      <c r="O412" s="75"/>
    </row>
    <row r="413" spans="1:15" x14ac:dyDescent="0.2">
      <c r="A413" s="3" t="s">
        <v>22</v>
      </c>
      <c r="B413" s="3">
        <f>+B410</f>
        <v>2</v>
      </c>
      <c r="C413" s="2">
        <f>+C410</f>
        <v>2</v>
      </c>
      <c r="D413" s="3">
        <f t="shared" ref="D413:O414" si="54">+B413+D410</f>
        <v>7</v>
      </c>
      <c r="E413" s="2">
        <f t="shared" si="54"/>
        <v>9</v>
      </c>
      <c r="F413" s="3">
        <f t="shared" si="54"/>
        <v>17</v>
      </c>
      <c r="G413" s="2">
        <f t="shared" si="54"/>
        <v>31</v>
      </c>
      <c r="H413" s="3">
        <f t="shared" si="54"/>
        <v>33</v>
      </c>
      <c r="I413" s="2">
        <f t="shared" si="54"/>
        <v>62</v>
      </c>
      <c r="J413" s="3">
        <f t="shared" si="54"/>
        <v>47</v>
      </c>
      <c r="K413" s="2">
        <f t="shared" si="54"/>
        <v>90</v>
      </c>
      <c r="L413" s="3">
        <f t="shared" si="54"/>
        <v>49</v>
      </c>
      <c r="M413" s="2">
        <f t="shared" si="54"/>
        <v>103</v>
      </c>
      <c r="N413" s="3">
        <f t="shared" si="54"/>
        <v>52</v>
      </c>
      <c r="O413" s="4">
        <f t="shared" si="54"/>
        <v>106</v>
      </c>
    </row>
    <row r="414" spans="1:15" ht="13.5" thickBot="1" x14ac:dyDescent="0.25">
      <c r="A414" s="5" t="s">
        <v>13</v>
      </c>
      <c r="B414" s="9">
        <f>+B411</f>
        <v>0</v>
      </c>
      <c r="C414" s="14">
        <f>+C411</f>
        <v>0</v>
      </c>
      <c r="D414" s="9">
        <f t="shared" si="54"/>
        <v>18</v>
      </c>
      <c r="E414" s="14">
        <f t="shared" si="54"/>
        <v>22.6</v>
      </c>
      <c r="F414" s="9">
        <f t="shared" si="54"/>
        <v>86.7</v>
      </c>
      <c r="G414" s="14">
        <f t="shared" si="54"/>
        <v>251.2</v>
      </c>
      <c r="H414" s="9">
        <f t="shared" si="54"/>
        <v>141.30000000000001</v>
      </c>
      <c r="I414" s="14">
        <f t="shared" si="54"/>
        <v>494.79999999999995</v>
      </c>
      <c r="J414" s="9">
        <f t="shared" si="54"/>
        <v>204.8</v>
      </c>
      <c r="K414" s="14">
        <f t="shared" si="54"/>
        <v>1180.9000000000001</v>
      </c>
      <c r="L414" s="9">
        <f t="shared" si="54"/>
        <v>205.8</v>
      </c>
      <c r="M414" s="14">
        <f t="shared" si="54"/>
        <v>1327.7</v>
      </c>
      <c r="N414" s="9">
        <f t="shared" si="54"/>
        <v>211.3</v>
      </c>
      <c r="O414" s="15">
        <f t="shared" si="54"/>
        <v>1333.2</v>
      </c>
    </row>
    <row r="415" spans="1:15" ht="13.5" thickBot="1" x14ac:dyDescent="0.25">
      <c r="A415" s="130" t="s">
        <v>12</v>
      </c>
      <c r="B415" s="131"/>
      <c r="C415" s="132" t="s">
        <v>33</v>
      </c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4"/>
    </row>
    <row r="416" spans="1:15" x14ac:dyDescent="0.2">
      <c r="A416" s="47" t="s">
        <v>83</v>
      </c>
      <c r="B416" s="48"/>
      <c r="C416" s="49">
        <f>C411/($A408)</f>
        <v>0</v>
      </c>
      <c r="D416" s="48"/>
      <c r="E416" s="49">
        <f>E411/($A407)</f>
        <v>0.75333333333333341</v>
      </c>
      <c r="F416" s="50"/>
      <c r="G416" s="49">
        <f>G411/($A408)</f>
        <v>7.3741935483870966</v>
      </c>
      <c r="H416" s="50"/>
      <c r="I416" s="49">
        <f>I411/(($A408)-0)</f>
        <v>7.8580645161290317</v>
      </c>
      <c r="J416" s="50"/>
      <c r="K416" s="49">
        <f>K411/($A405)</f>
        <v>24.50357142857143</v>
      </c>
      <c r="L416" s="49"/>
      <c r="M416" s="49">
        <f>M411/($A408)</f>
        <v>4.7354838709677418</v>
      </c>
      <c r="N416" s="50"/>
      <c r="O416" s="51">
        <f>O411/($A407)</f>
        <v>0.18333333333333332</v>
      </c>
    </row>
    <row r="417" spans="1:18" x14ac:dyDescent="0.2">
      <c r="A417" s="52" t="s">
        <v>84</v>
      </c>
      <c r="B417" s="53"/>
      <c r="C417" s="42">
        <f>C414/$A408</f>
        <v>0</v>
      </c>
      <c r="D417" s="42"/>
      <c r="E417" s="42">
        <f>E414/($A408+$A407)</f>
        <v>0.37049180327868853</v>
      </c>
      <c r="F417" s="43"/>
      <c r="G417" s="42">
        <f>G414/($A408+$A407+$A408)</f>
        <v>2.7304347826086954</v>
      </c>
      <c r="H417" s="42"/>
      <c r="I417" s="42">
        <f>I414/(($A408+$A407+$A408+$A408)-0)</f>
        <v>4.0227642276422761</v>
      </c>
      <c r="J417" s="42"/>
      <c r="K417" s="76">
        <f>K414/($A408+$A407+$A408+$A408+$A406)</f>
        <v>7.7690789473684214</v>
      </c>
      <c r="L417" s="42"/>
      <c r="M417" s="76">
        <f>M414/($A408+$A407+$A408+$A408+$A406+$A408)</f>
        <v>7.2551912568306012</v>
      </c>
      <c r="N417" s="76"/>
      <c r="O417" s="77">
        <f>O414/($A408+$A407+$A408+$A408+$A405+$A408+$A407)</f>
        <v>6.2886792452830189</v>
      </c>
    </row>
    <row r="418" spans="1:18" x14ac:dyDescent="0.2">
      <c r="P418" s="121" t="s">
        <v>99</v>
      </c>
      <c r="Q418" s="121"/>
      <c r="R418" s="121"/>
    </row>
    <row r="419" spans="1:18" x14ac:dyDescent="0.2">
      <c r="A419" s="2" t="s">
        <v>63</v>
      </c>
      <c r="B419" s="1" t="s">
        <v>64</v>
      </c>
      <c r="C419" s="1" t="s">
        <v>65</v>
      </c>
      <c r="D419" s="1" t="s">
        <v>64</v>
      </c>
      <c r="E419" s="1" t="s">
        <v>65</v>
      </c>
      <c r="F419" s="1" t="s">
        <v>64</v>
      </c>
      <c r="G419" s="1" t="s">
        <v>65</v>
      </c>
      <c r="H419" s="1" t="s">
        <v>64</v>
      </c>
      <c r="I419" s="1" t="s">
        <v>65</v>
      </c>
      <c r="J419" s="1" t="s">
        <v>64</v>
      </c>
      <c r="K419" s="1" t="s">
        <v>65</v>
      </c>
      <c r="L419" s="1" t="s">
        <v>64</v>
      </c>
      <c r="M419" s="1" t="s">
        <v>65</v>
      </c>
      <c r="N419" s="1" t="s">
        <v>64</v>
      </c>
      <c r="O419" s="1" t="s">
        <v>65</v>
      </c>
      <c r="P419" s="2" t="s">
        <v>96</v>
      </c>
      <c r="Q419" s="2" t="s">
        <v>98</v>
      </c>
      <c r="R419" s="2" t="s">
        <v>97</v>
      </c>
    </row>
    <row r="420" spans="1:18" x14ac:dyDescent="0.2">
      <c r="A420" s="2" t="s">
        <v>82</v>
      </c>
      <c r="B420" s="89">
        <f>B$410</f>
        <v>2</v>
      </c>
      <c r="C420" s="87">
        <f>B$411</f>
        <v>0</v>
      </c>
      <c r="D420" s="89">
        <f>D$410</f>
        <v>5</v>
      </c>
      <c r="E420" s="87">
        <f>D$411</f>
        <v>18</v>
      </c>
      <c r="F420" s="89">
        <f>F$410</f>
        <v>10</v>
      </c>
      <c r="G420" s="87">
        <f>F$411</f>
        <v>68.7</v>
      </c>
      <c r="H420" s="89">
        <f>H$410</f>
        <v>16</v>
      </c>
      <c r="I420" s="87">
        <f>H$411</f>
        <v>54.599999999999994</v>
      </c>
      <c r="J420" s="89">
        <f>J$410</f>
        <v>14</v>
      </c>
      <c r="K420" s="87">
        <f>J$411</f>
        <v>63.5</v>
      </c>
      <c r="L420" s="89">
        <f>L$410</f>
        <v>2</v>
      </c>
      <c r="M420" s="87">
        <f>L$411</f>
        <v>1</v>
      </c>
      <c r="N420" s="89">
        <f>N$410</f>
        <v>3</v>
      </c>
      <c r="O420" s="87">
        <f>N$411</f>
        <v>5.5</v>
      </c>
      <c r="P420" s="2">
        <f>+B420+D420+F420+H420+J420+L420+N420</f>
        <v>52</v>
      </c>
      <c r="Q420" s="2">
        <f>+C420+E420+G420+I420+K420+M420+O420</f>
        <v>211.3</v>
      </c>
      <c r="R420" s="81">
        <f>+O$413</f>
        <v>106</v>
      </c>
    </row>
    <row r="421" spans="1:18" x14ac:dyDescent="0.2">
      <c r="A421" s="2" t="s">
        <v>76</v>
      </c>
      <c r="B421" s="89">
        <f>B$494</f>
        <v>0</v>
      </c>
      <c r="C421" s="87">
        <f>B$495</f>
        <v>0</v>
      </c>
      <c r="D421" s="89">
        <f>D$494</f>
        <v>7</v>
      </c>
      <c r="E421" s="87">
        <f>D$495</f>
        <v>21.3</v>
      </c>
      <c r="F421" s="89">
        <f>F$494</f>
        <v>10</v>
      </c>
      <c r="G421" s="87">
        <f>F$495</f>
        <v>15.4</v>
      </c>
      <c r="H421" s="89">
        <f>H$494</f>
        <v>16</v>
      </c>
      <c r="I421" s="87">
        <f>H$495</f>
        <v>55.9</v>
      </c>
      <c r="J421" s="89">
        <f>J$494</f>
        <v>16</v>
      </c>
      <c r="K421" s="87">
        <f>J$495</f>
        <v>45.7</v>
      </c>
      <c r="L421" s="89">
        <f>L$494</f>
        <v>3</v>
      </c>
      <c r="M421" s="87">
        <f>L$495</f>
        <v>2</v>
      </c>
      <c r="N421" s="89">
        <f>N$494</f>
        <v>5</v>
      </c>
      <c r="O421" s="87">
        <f>N$495</f>
        <v>2.5</v>
      </c>
      <c r="P421" s="2">
        <f t="shared" ref="P421:P429" si="55">+B421+D421+F421+H421+J421+L421+N421</f>
        <v>57</v>
      </c>
      <c r="Q421" s="2">
        <f t="shared" ref="Q421:Q429" si="56">+C421+E421+G421+I421+K421+M421+O421</f>
        <v>142.80000000000001</v>
      </c>
      <c r="R421" s="81">
        <f>+O$497</f>
        <v>101</v>
      </c>
    </row>
    <row r="422" spans="1:18" x14ac:dyDescent="0.2">
      <c r="A422" s="2" t="s">
        <v>75</v>
      </c>
      <c r="B422" s="89">
        <f>B$577</f>
        <v>1</v>
      </c>
      <c r="C422" s="87">
        <f>B$578</f>
        <v>0</v>
      </c>
      <c r="D422" s="89">
        <f>D$577</f>
        <v>11</v>
      </c>
      <c r="E422" s="87">
        <f>D$578</f>
        <v>15</v>
      </c>
      <c r="F422" s="89">
        <f>F$577</f>
        <v>8</v>
      </c>
      <c r="G422" s="87">
        <f>F$578</f>
        <v>16.5</v>
      </c>
      <c r="H422" s="89">
        <f>H$577</f>
        <v>18</v>
      </c>
      <c r="I422" s="87">
        <f>H$578</f>
        <v>59.9</v>
      </c>
      <c r="J422" s="89">
        <f>J$577</f>
        <v>11</v>
      </c>
      <c r="K422" s="87">
        <f>J$578</f>
        <v>32.4</v>
      </c>
      <c r="L422" s="89">
        <f>L$577</f>
        <v>9</v>
      </c>
      <c r="M422" s="87">
        <f>L$578</f>
        <v>20.8</v>
      </c>
      <c r="N422" s="89">
        <f>N$577</f>
        <v>1</v>
      </c>
      <c r="O422" s="87">
        <f>N$578</f>
        <v>2</v>
      </c>
      <c r="P422" s="81">
        <f t="shared" si="55"/>
        <v>59</v>
      </c>
      <c r="Q422" s="81">
        <f t="shared" si="56"/>
        <v>146.60000000000002</v>
      </c>
      <c r="R422" s="81">
        <f>+O$580</f>
        <v>99</v>
      </c>
    </row>
    <row r="423" spans="1:18" x14ac:dyDescent="0.2">
      <c r="A423" s="2" t="s">
        <v>68</v>
      </c>
      <c r="B423" s="90">
        <f>+B$633</f>
        <v>0</v>
      </c>
      <c r="C423" s="88">
        <f>+B$634</f>
        <v>0</v>
      </c>
      <c r="D423" s="89">
        <f>+D$633</f>
        <v>4</v>
      </c>
      <c r="E423" s="87">
        <f>+D$634</f>
        <v>12.5</v>
      </c>
      <c r="F423" s="89">
        <f>+F$633</f>
        <v>17</v>
      </c>
      <c r="G423" s="87">
        <f>+F$634</f>
        <v>56.1</v>
      </c>
      <c r="H423" s="89">
        <f>+H$633</f>
        <v>18</v>
      </c>
      <c r="I423" s="87">
        <f>+H$634</f>
        <v>71.3</v>
      </c>
      <c r="J423" s="89">
        <f>+J$633</f>
        <v>12</v>
      </c>
      <c r="K423" s="87">
        <f>+J$634</f>
        <v>35.000000000000007</v>
      </c>
      <c r="L423" s="89">
        <f>+L$633</f>
        <v>9</v>
      </c>
      <c r="M423" s="87">
        <f>+L$634</f>
        <v>34.5</v>
      </c>
      <c r="N423" s="89">
        <f>+N$633</f>
        <v>9</v>
      </c>
      <c r="O423" s="87">
        <f>+N$634</f>
        <v>13.1</v>
      </c>
      <c r="P423" s="81">
        <f t="shared" si="55"/>
        <v>69</v>
      </c>
      <c r="Q423" s="2">
        <f t="shared" si="56"/>
        <v>222.49999999999997</v>
      </c>
      <c r="R423" s="81">
        <f>+O$636</f>
        <v>120</v>
      </c>
    </row>
    <row r="424" spans="1:18" x14ac:dyDescent="0.2">
      <c r="A424" s="81" t="str">
        <f>+A$654</f>
        <v>2016-2017</v>
      </c>
      <c r="B424" s="90">
        <f>+B$688</f>
        <v>0</v>
      </c>
      <c r="C424" s="88">
        <f>+B$689</f>
        <v>0</v>
      </c>
      <c r="D424" s="90">
        <f>+D$688</f>
        <v>2</v>
      </c>
      <c r="E424" s="88">
        <f>+D$689</f>
        <v>12.6</v>
      </c>
      <c r="F424" s="90">
        <f>+F$688</f>
        <v>12</v>
      </c>
      <c r="G424" s="88">
        <f>+F$689</f>
        <v>47.7</v>
      </c>
      <c r="H424" s="90">
        <f>+H$688</f>
        <v>11</v>
      </c>
      <c r="I424" s="88">
        <f>+H$689</f>
        <v>20.2</v>
      </c>
      <c r="J424" s="90">
        <f>+J$688</f>
        <v>11</v>
      </c>
      <c r="K424" s="88">
        <f>+J$689</f>
        <v>22.8</v>
      </c>
      <c r="L424" s="90">
        <f>+L$688</f>
        <v>9</v>
      </c>
      <c r="M424" s="88">
        <f>+L$689</f>
        <v>10</v>
      </c>
      <c r="N424" s="90">
        <f>+N$688</f>
        <v>1</v>
      </c>
      <c r="O424" s="88">
        <f>+N$689</f>
        <v>4</v>
      </c>
      <c r="P424" s="2">
        <f t="shared" si="55"/>
        <v>46</v>
      </c>
      <c r="Q424" s="2">
        <f t="shared" si="56"/>
        <v>117.3</v>
      </c>
      <c r="R424" s="81">
        <f>+O$691</f>
        <v>79</v>
      </c>
    </row>
    <row r="425" spans="1:18" x14ac:dyDescent="0.2">
      <c r="A425" s="81" t="str">
        <f>+A$707</f>
        <v>2015-2016</v>
      </c>
      <c r="B425" s="90">
        <f>+B$741</f>
        <v>3</v>
      </c>
      <c r="C425" s="88">
        <f>+B$742</f>
        <v>0</v>
      </c>
      <c r="D425" s="90">
        <f>+D$741</f>
        <v>3</v>
      </c>
      <c r="E425" s="88">
        <f>+D$742</f>
        <v>5</v>
      </c>
      <c r="F425" s="90">
        <f>+F$741</f>
        <v>3</v>
      </c>
      <c r="G425" s="88">
        <f>+F$742</f>
        <v>0.2</v>
      </c>
      <c r="H425" s="90">
        <f>+H$741</f>
        <v>16</v>
      </c>
      <c r="I425" s="88">
        <f>+H$742</f>
        <v>51</v>
      </c>
      <c r="J425" s="90">
        <f>+J$741</f>
        <v>15</v>
      </c>
      <c r="K425" s="88">
        <f>+J$742</f>
        <v>55.5</v>
      </c>
      <c r="L425" s="90">
        <f>+L$741</f>
        <v>5</v>
      </c>
      <c r="M425" s="88">
        <f>+L$742</f>
        <v>12.3</v>
      </c>
      <c r="N425" s="90">
        <f>+N$741</f>
        <v>7</v>
      </c>
      <c r="O425" s="88">
        <f>+N$742</f>
        <v>15</v>
      </c>
      <c r="P425" s="2">
        <f t="shared" si="55"/>
        <v>52</v>
      </c>
      <c r="Q425" s="2">
        <f t="shared" si="56"/>
        <v>139</v>
      </c>
      <c r="R425" s="81">
        <f>+O$744</f>
        <v>75</v>
      </c>
    </row>
    <row r="426" spans="1:18" x14ac:dyDescent="0.2">
      <c r="A426" s="81" t="str">
        <f>+A$759</f>
        <v>2014-2015</v>
      </c>
      <c r="B426" s="89">
        <f>+B$793</f>
        <v>0</v>
      </c>
      <c r="C426" s="87">
        <f>+B$794</f>
        <v>0</v>
      </c>
      <c r="D426" s="89">
        <f>+D$793</f>
        <v>10</v>
      </c>
      <c r="E426" s="87">
        <f>+D$794</f>
        <v>28</v>
      </c>
      <c r="F426" s="89">
        <f>+F$793</f>
        <v>5</v>
      </c>
      <c r="G426" s="87">
        <f>+F$794</f>
        <v>2</v>
      </c>
      <c r="H426" s="89">
        <f>+H$793</f>
        <v>18</v>
      </c>
      <c r="I426" s="87">
        <f>+H$794</f>
        <v>58</v>
      </c>
      <c r="J426" s="89">
        <f>+J$793</f>
        <v>19</v>
      </c>
      <c r="K426" s="87">
        <f>+J$794</f>
        <v>52</v>
      </c>
      <c r="L426" s="89">
        <f>+L$793</f>
        <v>8</v>
      </c>
      <c r="M426" s="87">
        <f>+L$794</f>
        <v>16</v>
      </c>
      <c r="N426" s="89">
        <f>+N$793</f>
        <v>2</v>
      </c>
      <c r="O426" s="87">
        <f>+N$794</f>
        <v>3</v>
      </c>
      <c r="P426" s="81">
        <f t="shared" si="55"/>
        <v>62</v>
      </c>
      <c r="Q426" s="81">
        <f t="shared" si="56"/>
        <v>159</v>
      </c>
      <c r="R426" s="81">
        <f>+O$796</f>
        <v>101</v>
      </c>
    </row>
    <row r="427" spans="1:18" s="82" customFormat="1" x14ac:dyDescent="0.2">
      <c r="A427" s="81" t="str">
        <f>+A$810</f>
        <v>2013-2014</v>
      </c>
      <c r="B427" s="89">
        <f>+B$844</f>
        <v>0</v>
      </c>
      <c r="C427" s="87">
        <f>+B$845</f>
        <v>0</v>
      </c>
      <c r="D427" s="89">
        <f>+D$844</f>
        <v>6</v>
      </c>
      <c r="E427" s="87">
        <f>+D$845</f>
        <v>80</v>
      </c>
      <c r="F427" s="89">
        <f>+F$844</f>
        <v>13</v>
      </c>
      <c r="G427" s="87">
        <f>+F$845</f>
        <v>52</v>
      </c>
      <c r="H427" s="89">
        <f>+H$844</f>
        <v>16</v>
      </c>
      <c r="I427" s="87">
        <f>+H$845</f>
        <v>60</v>
      </c>
      <c r="J427" s="89">
        <f>+J$844</f>
        <v>20</v>
      </c>
      <c r="K427" s="87">
        <f>+J$845</f>
        <v>46</v>
      </c>
      <c r="L427" s="89">
        <f>+L$844</f>
        <v>6</v>
      </c>
      <c r="M427" s="87">
        <f>+L$845</f>
        <v>23</v>
      </c>
      <c r="N427" s="89">
        <f>+N$844</f>
        <v>1</v>
      </c>
      <c r="O427" s="87">
        <f>+N$845</f>
        <v>7</v>
      </c>
      <c r="P427" s="81">
        <f t="shared" si="55"/>
        <v>62</v>
      </c>
      <c r="Q427" s="81">
        <f t="shared" si="56"/>
        <v>268</v>
      </c>
      <c r="R427" s="81">
        <f>+O$847</f>
        <v>130</v>
      </c>
    </row>
    <row r="428" spans="1:18" s="82" customFormat="1" x14ac:dyDescent="0.2">
      <c r="A428" s="81" t="str">
        <f>+A$860</f>
        <v>2012-2013</v>
      </c>
      <c r="B428" s="89">
        <f>+B$894</f>
        <v>0</v>
      </c>
      <c r="C428" s="87">
        <f>+B$895</f>
        <v>0</v>
      </c>
      <c r="D428" s="89">
        <f>+D$894</f>
        <v>3</v>
      </c>
      <c r="E428" s="87">
        <f>+D$895</f>
        <v>1</v>
      </c>
      <c r="F428" s="89">
        <f>+F$894</f>
        <v>5</v>
      </c>
      <c r="G428" s="87">
        <f>+F$895</f>
        <v>24</v>
      </c>
      <c r="H428" s="89">
        <f>+H$894</f>
        <v>7</v>
      </c>
      <c r="I428" s="87">
        <f>+H$895</f>
        <v>25</v>
      </c>
      <c r="J428" s="89">
        <f>+J$894</f>
        <v>15</v>
      </c>
      <c r="K428" s="87">
        <f>+J$895</f>
        <v>61</v>
      </c>
      <c r="L428" s="89">
        <f>+L$894</f>
        <v>8</v>
      </c>
      <c r="M428" s="87">
        <f>+L$895</f>
        <v>20</v>
      </c>
      <c r="N428" s="89">
        <f>+N$894</f>
        <v>0</v>
      </c>
      <c r="O428" s="87">
        <f>+N$895</f>
        <v>0</v>
      </c>
      <c r="P428" s="81">
        <f t="shared" si="55"/>
        <v>38</v>
      </c>
      <c r="Q428" s="81">
        <f t="shared" si="56"/>
        <v>131</v>
      </c>
      <c r="R428" s="81">
        <f>+O$897</f>
        <v>80</v>
      </c>
    </row>
    <row r="429" spans="1:18" x14ac:dyDescent="0.2">
      <c r="A429" s="80" t="str">
        <f>+A$909</f>
        <v>2011-2012</v>
      </c>
      <c r="B429" s="90">
        <f>+B$943</f>
        <v>0</v>
      </c>
      <c r="C429" s="88">
        <f>+B$944</f>
        <v>0</v>
      </c>
      <c r="D429" s="90">
        <f>+D$943</f>
        <v>1</v>
      </c>
      <c r="E429" s="88">
        <f>+D$944</f>
        <v>1</v>
      </c>
      <c r="F429" s="90">
        <f>+F$943</f>
        <v>4</v>
      </c>
      <c r="G429" s="88">
        <f>+F$944</f>
        <v>10</v>
      </c>
      <c r="H429" s="90">
        <f>+H$943</f>
        <v>11</v>
      </c>
      <c r="I429" s="88">
        <f>+H$944</f>
        <v>65</v>
      </c>
      <c r="J429" s="90">
        <f>+J$943</f>
        <v>3</v>
      </c>
      <c r="K429" s="88">
        <f>+J$944</f>
        <v>21</v>
      </c>
      <c r="L429" s="90">
        <f>+L$943</f>
        <v>0</v>
      </c>
      <c r="M429" s="88">
        <f>+L$944</f>
        <v>0</v>
      </c>
      <c r="N429" s="90">
        <f>+N$943</f>
        <v>0</v>
      </c>
      <c r="O429" s="88">
        <f>+N$944</f>
        <v>0</v>
      </c>
      <c r="P429" s="2">
        <f t="shared" si="55"/>
        <v>19</v>
      </c>
      <c r="Q429" s="2">
        <f t="shared" si="56"/>
        <v>97</v>
      </c>
      <c r="R429" s="2">
        <f>+O$946</f>
        <v>40</v>
      </c>
    </row>
    <row r="432" spans="1:18" x14ac:dyDescent="0.2">
      <c r="A432" s="118" t="s">
        <v>55</v>
      </c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20"/>
    </row>
    <row r="433" spans="1:15" x14ac:dyDescent="0.2">
      <c r="A433" s="54"/>
      <c r="B433" s="116" t="s">
        <v>57</v>
      </c>
      <c r="C433" s="117"/>
      <c r="D433" s="116" t="s">
        <v>7</v>
      </c>
      <c r="E433" s="117"/>
      <c r="F433" s="116" t="s">
        <v>8</v>
      </c>
      <c r="G433" s="117"/>
      <c r="H433" s="116" t="s">
        <v>9</v>
      </c>
      <c r="I433" s="117"/>
      <c r="J433" s="116" t="s">
        <v>10</v>
      </c>
      <c r="K433" s="117"/>
      <c r="L433" s="116" t="s">
        <v>11</v>
      </c>
      <c r="M433" s="117"/>
      <c r="N433" s="116" t="s">
        <v>35</v>
      </c>
      <c r="O433" s="117"/>
    </row>
    <row r="434" spans="1:15" x14ac:dyDescent="0.2">
      <c r="A434" s="55" t="s">
        <v>41</v>
      </c>
      <c r="B434" s="34"/>
      <c r="C434" s="61"/>
      <c r="D434" s="34">
        <v>5.7</v>
      </c>
      <c r="E434" s="61"/>
      <c r="F434" s="34">
        <v>13.2</v>
      </c>
      <c r="G434" s="61"/>
      <c r="H434" s="34">
        <v>15.3</v>
      </c>
      <c r="I434" s="32"/>
      <c r="J434" s="34">
        <v>12.1</v>
      </c>
      <c r="K434" s="61"/>
      <c r="L434" s="34">
        <v>9.1</v>
      </c>
      <c r="M434" s="61"/>
      <c r="N434" s="34">
        <v>3.5</v>
      </c>
      <c r="O434" s="61"/>
    </row>
    <row r="435" spans="1:15" x14ac:dyDescent="0.2">
      <c r="A435" s="56" t="s">
        <v>42</v>
      </c>
      <c r="B435" s="37"/>
      <c r="C435" s="62"/>
      <c r="D435" s="37">
        <v>1.2</v>
      </c>
      <c r="E435" s="62"/>
      <c r="F435" s="37">
        <v>3.5</v>
      </c>
      <c r="G435" s="62"/>
      <c r="H435" s="37">
        <v>3.3</v>
      </c>
      <c r="I435" s="35"/>
      <c r="J435" s="37">
        <v>2.4</v>
      </c>
      <c r="K435" s="62"/>
      <c r="L435" s="37">
        <v>2.1</v>
      </c>
      <c r="M435" s="62"/>
      <c r="N435" s="37">
        <v>0.57999999999999996</v>
      </c>
      <c r="O435" s="62"/>
    </row>
    <row r="436" spans="1:15" x14ac:dyDescent="0.2">
      <c r="A436" s="55" t="s">
        <v>43</v>
      </c>
      <c r="B436" s="60"/>
      <c r="C436" s="58"/>
      <c r="D436" s="60">
        <v>0.25</v>
      </c>
      <c r="E436" s="58"/>
      <c r="F436" s="60">
        <v>1</v>
      </c>
      <c r="G436" s="58"/>
      <c r="H436" s="60">
        <v>0.76</v>
      </c>
      <c r="I436" s="58"/>
      <c r="J436" s="60">
        <v>0.76</v>
      </c>
      <c r="K436" s="58"/>
      <c r="L436" s="60">
        <v>0.63</v>
      </c>
      <c r="M436" s="58"/>
      <c r="N436" s="60">
        <v>0.17</v>
      </c>
      <c r="O436" s="58"/>
    </row>
    <row r="437" spans="1:15" x14ac:dyDescent="0.2">
      <c r="A437" s="56" t="s">
        <v>44</v>
      </c>
      <c r="B437" s="63"/>
      <c r="C437" s="64"/>
      <c r="D437" s="63">
        <v>0.04</v>
      </c>
      <c r="E437" s="64"/>
      <c r="F437" s="65">
        <v>0.04</v>
      </c>
      <c r="G437" s="64"/>
      <c r="H437" s="65">
        <v>0</v>
      </c>
      <c r="I437" s="64"/>
      <c r="J437" s="63">
        <v>0</v>
      </c>
      <c r="K437" s="64"/>
      <c r="L437" s="65">
        <v>0.04</v>
      </c>
      <c r="M437" s="64"/>
      <c r="N437" s="65">
        <v>0</v>
      </c>
      <c r="O437" s="64"/>
    </row>
    <row r="438" spans="1:15" x14ac:dyDescent="0.2">
      <c r="A438" s="59"/>
      <c r="B438" s="66"/>
      <c r="C438" s="67"/>
      <c r="D438" s="66"/>
      <c r="E438" s="67"/>
      <c r="F438" s="68"/>
      <c r="G438" s="67"/>
      <c r="H438" s="68"/>
      <c r="I438" s="67"/>
      <c r="J438" s="66"/>
      <c r="K438" s="67"/>
      <c r="L438" s="68"/>
      <c r="M438" s="67"/>
      <c r="N438" s="68"/>
      <c r="O438" s="67"/>
    </row>
    <row r="439" spans="1:15" x14ac:dyDescent="0.2">
      <c r="A439" s="56" t="s">
        <v>45</v>
      </c>
      <c r="B439" s="69"/>
      <c r="C439" s="64"/>
      <c r="D439" s="69" t="s">
        <v>40</v>
      </c>
      <c r="E439" s="64">
        <v>0.4</v>
      </c>
      <c r="F439" s="65"/>
      <c r="G439" s="64">
        <v>26.6</v>
      </c>
      <c r="H439" s="65"/>
      <c r="I439" s="64">
        <v>24.8</v>
      </c>
      <c r="J439" s="63"/>
      <c r="K439" s="64">
        <v>22.3</v>
      </c>
      <c r="L439" s="65"/>
      <c r="M439" s="64">
        <v>14.2</v>
      </c>
      <c r="N439" s="65"/>
      <c r="O439" s="64">
        <v>1.3</v>
      </c>
    </row>
    <row r="440" spans="1:15" x14ac:dyDescent="0.2">
      <c r="A440" s="59" t="s">
        <v>46</v>
      </c>
      <c r="B440" s="70"/>
      <c r="C440" s="67"/>
      <c r="D440" s="70" t="s">
        <v>40</v>
      </c>
      <c r="E440" s="67">
        <v>1.1000000000000001</v>
      </c>
      <c r="F440" s="68"/>
      <c r="G440" s="67">
        <v>10.4</v>
      </c>
      <c r="H440" s="68"/>
      <c r="I440" s="67">
        <v>19</v>
      </c>
      <c r="J440" s="66"/>
      <c r="K440" s="67">
        <v>17.8</v>
      </c>
      <c r="L440" s="68"/>
      <c r="M440" s="67">
        <v>8.3000000000000007</v>
      </c>
      <c r="N440" s="68"/>
      <c r="O440" s="67">
        <v>0.46</v>
      </c>
    </row>
    <row r="441" spans="1:15" x14ac:dyDescent="0.2">
      <c r="A441" s="56" t="s">
        <v>47</v>
      </c>
      <c r="B441" s="69"/>
      <c r="C441" s="64"/>
      <c r="D441" s="69" t="s">
        <v>40</v>
      </c>
      <c r="E441" s="64">
        <v>0.22</v>
      </c>
      <c r="F441" s="65"/>
      <c r="G441" s="64">
        <v>25.1</v>
      </c>
      <c r="H441" s="65"/>
      <c r="I441" s="64">
        <v>13.7</v>
      </c>
      <c r="J441" s="63"/>
      <c r="K441" s="64">
        <v>12.4</v>
      </c>
      <c r="L441" s="65"/>
      <c r="M441" s="64">
        <v>4.5999999999999996</v>
      </c>
      <c r="N441" s="65"/>
      <c r="O441" s="64">
        <v>0.21</v>
      </c>
    </row>
    <row r="442" spans="1:15" x14ac:dyDescent="0.2">
      <c r="A442" s="57" t="s">
        <v>48</v>
      </c>
      <c r="B442" s="71"/>
      <c r="C442" s="72"/>
      <c r="D442" s="71" t="s">
        <v>40</v>
      </c>
      <c r="E442" s="72">
        <v>0</v>
      </c>
      <c r="F442" s="73"/>
      <c r="G442" s="72">
        <v>1.7</v>
      </c>
      <c r="H442" s="73"/>
      <c r="I442" s="72">
        <v>7</v>
      </c>
      <c r="J442" s="74"/>
      <c r="K442" s="72">
        <v>4.5</v>
      </c>
      <c r="L442" s="73"/>
      <c r="M442" s="72">
        <v>0.96</v>
      </c>
      <c r="N442" s="73"/>
      <c r="O442" s="72">
        <v>0</v>
      </c>
    </row>
    <row r="445" spans="1:15" x14ac:dyDescent="0.2">
      <c r="A445" s="118" t="s">
        <v>56</v>
      </c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20"/>
    </row>
    <row r="446" spans="1:15" x14ac:dyDescent="0.2">
      <c r="A446" s="54"/>
      <c r="B446" s="116" t="s">
        <v>57</v>
      </c>
      <c r="C446" s="117"/>
      <c r="D446" s="116" t="s">
        <v>7</v>
      </c>
      <c r="E446" s="117"/>
      <c r="F446" s="116" t="s">
        <v>8</v>
      </c>
      <c r="G446" s="117"/>
      <c r="H446" s="116" t="s">
        <v>9</v>
      </c>
      <c r="I446" s="117"/>
      <c r="J446" s="116" t="s">
        <v>10</v>
      </c>
      <c r="K446" s="117"/>
      <c r="L446" s="116" t="s">
        <v>11</v>
      </c>
      <c r="M446" s="117"/>
      <c r="N446" s="116" t="s">
        <v>35</v>
      </c>
      <c r="O446" s="117"/>
    </row>
    <row r="447" spans="1:15" x14ac:dyDescent="0.2">
      <c r="A447" s="29" t="s">
        <v>26</v>
      </c>
      <c r="B447" s="17"/>
      <c r="C447" s="30"/>
      <c r="D447" s="17">
        <v>6.5</v>
      </c>
      <c r="E447" s="30"/>
      <c r="F447" s="17">
        <v>18.7</v>
      </c>
      <c r="G447" s="30"/>
      <c r="H447" s="17">
        <v>15.3</v>
      </c>
      <c r="I447" s="19"/>
      <c r="J447" s="17">
        <v>12.1</v>
      </c>
      <c r="K447" s="30"/>
      <c r="L447" s="17">
        <v>9.1</v>
      </c>
      <c r="M447" s="30"/>
      <c r="N447" s="17"/>
      <c r="O447" s="30"/>
    </row>
    <row r="448" spans="1:15" x14ac:dyDescent="0.2">
      <c r="A448" s="28" t="s">
        <v>27</v>
      </c>
      <c r="B448" s="3"/>
      <c r="C448" s="31"/>
      <c r="D448" s="3">
        <v>19.7</v>
      </c>
      <c r="E448" s="31"/>
      <c r="F448" s="3">
        <v>51.1</v>
      </c>
      <c r="G448" s="31"/>
      <c r="H448" s="3">
        <v>52.6</v>
      </c>
      <c r="I448" s="4"/>
      <c r="J448" s="3">
        <v>38.1</v>
      </c>
      <c r="K448" s="31"/>
      <c r="L448" s="3">
        <v>28.6</v>
      </c>
      <c r="M448" s="31"/>
      <c r="N448" s="3"/>
      <c r="O448" s="31"/>
    </row>
    <row r="449" spans="1:18" x14ac:dyDescent="0.2">
      <c r="A449" s="28" t="s">
        <v>34</v>
      </c>
      <c r="B449" s="3"/>
      <c r="C449" s="35"/>
      <c r="D449" s="3"/>
      <c r="E449" s="35">
        <v>1</v>
      </c>
      <c r="F449" s="3"/>
      <c r="G449" s="35">
        <v>5</v>
      </c>
      <c r="H449" s="3"/>
      <c r="I449" s="35">
        <v>12</v>
      </c>
      <c r="J449" s="3"/>
      <c r="K449" s="35">
        <v>12</v>
      </c>
      <c r="L449" s="3"/>
      <c r="M449" s="35">
        <v>3</v>
      </c>
      <c r="N449" s="3"/>
      <c r="O449" s="35"/>
    </row>
    <row r="450" spans="1:18" x14ac:dyDescent="0.2">
      <c r="A450" s="29" t="s">
        <v>28</v>
      </c>
      <c r="B450" s="17"/>
      <c r="C450" s="32"/>
      <c r="D450" s="17"/>
      <c r="E450" s="32">
        <v>4</v>
      </c>
      <c r="F450" s="33"/>
      <c r="G450" s="32">
        <v>16.600000000000001</v>
      </c>
      <c r="H450" s="33"/>
      <c r="I450" s="32">
        <v>24.8</v>
      </c>
      <c r="J450" s="34"/>
      <c r="K450" s="32">
        <v>22.3</v>
      </c>
      <c r="L450" s="33"/>
      <c r="M450" s="32">
        <v>14.2</v>
      </c>
      <c r="N450" s="33"/>
      <c r="O450" s="32"/>
    </row>
    <row r="451" spans="1:18" x14ac:dyDescent="0.2">
      <c r="A451" s="28" t="s">
        <v>29</v>
      </c>
      <c r="B451" s="3"/>
      <c r="C451" s="35"/>
      <c r="D451" s="3"/>
      <c r="E451" s="35">
        <v>1.1000000000000001</v>
      </c>
      <c r="F451" s="36"/>
      <c r="G451" s="35">
        <v>10.4</v>
      </c>
      <c r="H451" s="36"/>
      <c r="I451" s="35">
        <v>19</v>
      </c>
      <c r="J451" s="37"/>
      <c r="K451" s="35">
        <v>17.8</v>
      </c>
      <c r="L451" s="36"/>
      <c r="M451" s="35">
        <v>8.3000000000000007</v>
      </c>
      <c r="N451" s="36"/>
      <c r="O451" s="35"/>
    </row>
    <row r="452" spans="1:18" x14ac:dyDescent="0.2">
      <c r="A452" s="29" t="s">
        <v>30</v>
      </c>
      <c r="B452" s="17"/>
      <c r="C452" s="32"/>
      <c r="D452" s="17"/>
      <c r="E452" s="32">
        <v>0.2</v>
      </c>
      <c r="F452" s="33"/>
      <c r="G452" s="32">
        <v>5.0999999999999996</v>
      </c>
      <c r="H452" s="33"/>
      <c r="I452" s="32">
        <v>13.7</v>
      </c>
      <c r="J452" s="34"/>
      <c r="K452" s="32">
        <v>12.4</v>
      </c>
      <c r="L452" s="33"/>
      <c r="M452" s="32">
        <v>4.5999999999999996</v>
      </c>
      <c r="N452" s="33"/>
      <c r="O452" s="32"/>
    </row>
    <row r="453" spans="1:18" x14ac:dyDescent="0.2">
      <c r="A453" s="41" t="s">
        <v>31</v>
      </c>
      <c r="B453" s="83"/>
      <c r="C453" s="38"/>
      <c r="D453" s="83"/>
      <c r="E453" s="38">
        <v>0</v>
      </c>
      <c r="F453" s="39"/>
      <c r="G453" s="38">
        <v>1.7</v>
      </c>
      <c r="H453" s="39"/>
      <c r="I453" s="38">
        <v>7</v>
      </c>
      <c r="J453" s="40"/>
      <c r="K453" s="38">
        <v>4.5</v>
      </c>
      <c r="L453" s="39"/>
      <c r="M453" s="38">
        <v>1</v>
      </c>
      <c r="N453" s="39"/>
      <c r="O453" s="38"/>
    </row>
    <row r="454" spans="1:18" x14ac:dyDescent="0.2">
      <c r="A454" s="44" t="s">
        <v>32</v>
      </c>
      <c r="B454" s="45"/>
      <c r="C454" s="46">
        <f>ROUND(((C453*30)+(C452*30)+(C451*30)+(C450*30))/120,2)</f>
        <v>0</v>
      </c>
      <c r="D454" s="45"/>
      <c r="E454" s="46">
        <f>ROUND(((E453*30)+(E452*30)+(E451*30)+(E450*30))/120,2)</f>
        <v>1.33</v>
      </c>
      <c r="F454" s="45"/>
      <c r="G454" s="46">
        <f>ROUND(((G453*31)+(G452*31)+(G451*31)+(G450*31))/124,2)</f>
        <v>8.4499999999999993</v>
      </c>
      <c r="H454" s="45"/>
      <c r="I454" s="46">
        <f>ROUND(((I453*31)+(I452*31)+(I451*31)+(I450*31))/124,2)</f>
        <v>16.13</v>
      </c>
      <c r="J454" s="45"/>
      <c r="K454" s="46">
        <f>ROUND(((K453*28)+(K452*28)+(K451*28)+(K450*28))/112,2)+1</f>
        <v>15.25</v>
      </c>
      <c r="L454" s="45"/>
      <c r="M454" s="46">
        <f>ROUND(((M453*31)+(M452*31)+(M451*31)+(M450*31))/124,2)</f>
        <v>7.03</v>
      </c>
      <c r="N454" s="45"/>
      <c r="O454" s="46">
        <f>ROUND(((O453*31)+(O452*31)+(O451*31)+(O450*31))/124,2)</f>
        <v>0</v>
      </c>
    </row>
    <row r="458" spans="1:18" x14ac:dyDescent="0.2">
      <c r="A458" s="116" t="s">
        <v>79</v>
      </c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17"/>
      <c r="P458" s="123"/>
      <c r="Q458" s="121"/>
      <c r="R458" s="121"/>
    </row>
    <row r="459" spans="1:18" x14ac:dyDescent="0.2">
      <c r="A459" s="124" t="s">
        <v>71</v>
      </c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6"/>
      <c r="P459" s="2"/>
      <c r="Q459" s="2"/>
      <c r="R459" s="2"/>
    </row>
    <row r="460" spans="1:18" x14ac:dyDescent="0.2">
      <c r="A460" s="24" t="s">
        <v>76</v>
      </c>
      <c r="B460" s="127" t="s">
        <v>57</v>
      </c>
      <c r="C460" s="128"/>
      <c r="D460" s="127" t="s">
        <v>7</v>
      </c>
      <c r="E460" s="128"/>
      <c r="F460" s="127" t="s">
        <v>8</v>
      </c>
      <c r="G460" s="128"/>
      <c r="H460" s="127" t="s">
        <v>9</v>
      </c>
      <c r="I460" s="128"/>
      <c r="J460" s="127" t="s">
        <v>10</v>
      </c>
      <c r="K460" s="128"/>
      <c r="L460" s="127" t="s">
        <v>11</v>
      </c>
      <c r="M460" s="128"/>
      <c r="N460" s="127" t="s">
        <v>35</v>
      </c>
      <c r="O460" s="128"/>
    </row>
    <row r="461" spans="1:18" x14ac:dyDescent="0.2">
      <c r="A461" s="25" t="s">
        <v>0</v>
      </c>
      <c r="B461" s="7" t="s">
        <v>2</v>
      </c>
      <c r="C461" s="11" t="s">
        <v>1</v>
      </c>
      <c r="D461" s="7" t="s">
        <v>2</v>
      </c>
      <c r="E461" s="11" t="s">
        <v>1</v>
      </c>
      <c r="F461" s="7" t="s">
        <v>2</v>
      </c>
      <c r="G461" s="11" t="s">
        <v>1</v>
      </c>
      <c r="H461" s="7" t="s">
        <v>2</v>
      </c>
      <c r="I461" s="11" t="s">
        <v>1</v>
      </c>
      <c r="J461" s="7" t="s">
        <v>2</v>
      </c>
      <c r="K461" s="11" t="s">
        <v>1</v>
      </c>
      <c r="L461" s="7" t="s">
        <v>2</v>
      </c>
      <c r="M461" s="11" t="s">
        <v>1</v>
      </c>
      <c r="N461" s="7" t="s">
        <v>2</v>
      </c>
      <c r="O461" s="11" t="s">
        <v>1</v>
      </c>
    </row>
    <row r="462" spans="1:18" x14ac:dyDescent="0.2">
      <c r="A462" s="26">
        <v>1</v>
      </c>
      <c r="B462" s="17"/>
      <c r="C462" s="19"/>
      <c r="D462" s="17">
        <v>0.8</v>
      </c>
      <c r="E462" s="19" t="s">
        <v>49</v>
      </c>
      <c r="F462" s="17"/>
      <c r="G462" s="19"/>
      <c r="H462" s="17" t="s">
        <v>49</v>
      </c>
      <c r="I462" s="19">
        <v>8</v>
      </c>
      <c r="J462" s="17">
        <v>0.8</v>
      </c>
      <c r="K462" s="19">
        <v>10.6</v>
      </c>
      <c r="L462" s="17"/>
      <c r="M462" s="19" t="s">
        <v>80</v>
      </c>
      <c r="N462" s="17"/>
      <c r="O462" s="19"/>
    </row>
    <row r="463" spans="1:18" x14ac:dyDescent="0.2">
      <c r="A463" s="25">
        <v>2</v>
      </c>
      <c r="B463" s="3"/>
      <c r="C463" s="27"/>
      <c r="D463" s="3"/>
      <c r="E463" s="27"/>
      <c r="F463" s="3">
        <v>1.1000000000000001</v>
      </c>
      <c r="G463" s="4">
        <v>1.1000000000000001</v>
      </c>
      <c r="H463" s="3"/>
      <c r="I463" s="4">
        <v>7</v>
      </c>
      <c r="J463" s="3">
        <v>9</v>
      </c>
      <c r="K463" s="4">
        <v>19.8</v>
      </c>
      <c r="L463" s="3"/>
      <c r="M463" s="4" t="s">
        <v>80</v>
      </c>
      <c r="N463" s="3"/>
      <c r="O463" s="4"/>
    </row>
    <row r="464" spans="1:18" x14ac:dyDescent="0.2">
      <c r="A464" s="26">
        <v>3</v>
      </c>
      <c r="B464" s="17"/>
      <c r="C464" s="19"/>
      <c r="D464" s="17"/>
      <c r="E464" s="19"/>
      <c r="F464" s="17"/>
      <c r="G464" s="19" t="s">
        <v>49</v>
      </c>
      <c r="H464" s="17"/>
      <c r="I464" s="19" t="s">
        <v>49</v>
      </c>
      <c r="J464" s="17"/>
      <c r="K464" s="19">
        <v>12</v>
      </c>
      <c r="L464" s="17"/>
      <c r="M464" s="19" t="s">
        <v>80</v>
      </c>
      <c r="N464" s="17"/>
      <c r="O464" s="19"/>
    </row>
    <row r="465" spans="1:15" x14ac:dyDescent="0.2">
      <c r="A465" s="25">
        <v>4</v>
      </c>
      <c r="B465" s="3"/>
      <c r="C465" s="4"/>
      <c r="D465" s="3"/>
      <c r="E465" s="4"/>
      <c r="F465" s="3">
        <v>0.4</v>
      </c>
      <c r="G465" s="4">
        <v>0.5</v>
      </c>
      <c r="H465" s="3"/>
      <c r="I465" s="4"/>
      <c r="J465" s="3"/>
      <c r="K465" s="4">
        <v>9.6</v>
      </c>
      <c r="L465" s="3"/>
      <c r="M465" s="4" t="s">
        <v>80</v>
      </c>
      <c r="N465" s="3"/>
      <c r="O465" s="4"/>
    </row>
    <row r="466" spans="1:15" x14ac:dyDescent="0.2">
      <c r="A466" s="26">
        <v>5</v>
      </c>
      <c r="B466" s="17"/>
      <c r="C466" s="19"/>
      <c r="D466" s="17"/>
      <c r="E466" s="19"/>
      <c r="F466" s="17">
        <v>2.4</v>
      </c>
      <c r="G466" s="19">
        <v>3.5</v>
      </c>
      <c r="H466" s="17">
        <v>0.6</v>
      </c>
      <c r="I466" s="19" t="s">
        <v>49</v>
      </c>
      <c r="J466" s="17"/>
      <c r="K466" s="19">
        <v>9.6</v>
      </c>
      <c r="L466" s="17" t="s">
        <v>49</v>
      </c>
      <c r="M466" s="19" t="s">
        <v>80</v>
      </c>
      <c r="N466" s="17"/>
      <c r="O466" s="19"/>
    </row>
    <row r="467" spans="1:15" x14ac:dyDescent="0.2">
      <c r="A467" s="25">
        <v>6</v>
      </c>
      <c r="B467" s="3"/>
      <c r="C467" s="4"/>
      <c r="D467" s="3"/>
      <c r="E467" s="4"/>
      <c r="F467" s="3"/>
      <c r="G467" s="4">
        <v>1</v>
      </c>
      <c r="H467" s="3">
        <v>6</v>
      </c>
      <c r="I467" s="4">
        <v>6</v>
      </c>
      <c r="J467" s="3">
        <v>2</v>
      </c>
      <c r="K467" s="4">
        <v>11.6</v>
      </c>
      <c r="L467" s="3">
        <v>1</v>
      </c>
      <c r="M467" s="4" t="s">
        <v>49</v>
      </c>
      <c r="N467" s="3"/>
      <c r="O467" s="4"/>
    </row>
    <row r="468" spans="1:15" x14ac:dyDescent="0.2">
      <c r="A468" s="26">
        <v>7</v>
      </c>
      <c r="B468" s="17"/>
      <c r="C468" s="19"/>
      <c r="D468" s="17">
        <v>5.5</v>
      </c>
      <c r="E468" s="19">
        <v>5.5</v>
      </c>
      <c r="F468" s="17" t="s">
        <v>49</v>
      </c>
      <c r="G468" s="19" t="s">
        <v>49</v>
      </c>
      <c r="H468" s="17"/>
      <c r="I468" s="19">
        <v>6</v>
      </c>
      <c r="J468" s="17">
        <v>3.5</v>
      </c>
      <c r="K468" s="19">
        <v>12.2</v>
      </c>
      <c r="L468" s="17"/>
      <c r="M468" s="19" t="s">
        <v>49</v>
      </c>
      <c r="N468" s="17"/>
      <c r="O468" s="19"/>
    </row>
    <row r="469" spans="1:15" x14ac:dyDescent="0.2">
      <c r="A469" s="25">
        <v>8</v>
      </c>
      <c r="B469" s="3"/>
      <c r="C469" s="4"/>
      <c r="D469" s="3">
        <v>3</v>
      </c>
      <c r="E469" s="4">
        <v>5</v>
      </c>
      <c r="F469" s="3"/>
      <c r="G469" s="4"/>
      <c r="H469" s="3">
        <v>2.5</v>
      </c>
      <c r="I469" s="4">
        <v>9</v>
      </c>
      <c r="J469" s="3">
        <v>5</v>
      </c>
      <c r="K469" s="4">
        <v>14.5</v>
      </c>
      <c r="L469" s="3"/>
      <c r="M469" s="4" t="s">
        <v>49</v>
      </c>
      <c r="N469" s="3"/>
      <c r="O469" s="4"/>
    </row>
    <row r="470" spans="1:15" x14ac:dyDescent="0.2">
      <c r="A470" s="26">
        <v>9</v>
      </c>
      <c r="B470" s="17"/>
      <c r="C470" s="19"/>
      <c r="D470" s="17"/>
      <c r="E470" s="19" t="s">
        <v>49</v>
      </c>
      <c r="F470" s="17"/>
      <c r="G470" s="19"/>
      <c r="H470" s="17">
        <v>0.2</v>
      </c>
      <c r="I470" s="19">
        <v>8</v>
      </c>
      <c r="J470" s="17" t="s">
        <v>49</v>
      </c>
      <c r="K470" s="19">
        <v>12.2</v>
      </c>
      <c r="L470" s="17"/>
      <c r="M470" s="19" t="s">
        <v>49</v>
      </c>
      <c r="N470" s="17"/>
      <c r="O470" s="19"/>
    </row>
    <row r="471" spans="1:15" x14ac:dyDescent="0.2">
      <c r="A471" s="25">
        <v>10</v>
      </c>
      <c r="B471" s="3"/>
      <c r="C471" s="4"/>
      <c r="D471" s="3"/>
      <c r="E471" s="4" t="s">
        <v>49</v>
      </c>
      <c r="F471" s="3"/>
      <c r="G471" s="4"/>
      <c r="H471" s="3"/>
      <c r="I471" s="4" t="s">
        <v>49</v>
      </c>
      <c r="J471" s="3">
        <v>4</v>
      </c>
      <c r="K471" s="4">
        <v>12.8</v>
      </c>
      <c r="L471" s="3"/>
      <c r="M471" s="4"/>
      <c r="N471" s="3">
        <v>2.5</v>
      </c>
      <c r="O471" s="4">
        <v>2.5</v>
      </c>
    </row>
    <row r="472" spans="1:15" x14ac:dyDescent="0.2">
      <c r="A472" s="26">
        <v>11</v>
      </c>
      <c r="B472" s="17"/>
      <c r="C472" s="19"/>
      <c r="D472" s="17">
        <v>2</v>
      </c>
      <c r="E472" s="19">
        <v>2</v>
      </c>
      <c r="F472" s="17" t="s">
        <v>49</v>
      </c>
      <c r="G472" s="19" t="s">
        <v>49</v>
      </c>
      <c r="H472" s="17"/>
      <c r="I472" s="19"/>
      <c r="J472" s="17"/>
      <c r="K472" s="19">
        <v>12.2</v>
      </c>
      <c r="L472" s="17"/>
      <c r="M472" s="19"/>
      <c r="N472" s="17"/>
      <c r="O472" s="19"/>
    </row>
    <row r="473" spans="1:15" x14ac:dyDescent="0.2">
      <c r="A473" s="25">
        <v>12</v>
      </c>
      <c r="B473" s="3"/>
      <c r="C473" s="4"/>
      <c r="D473" s="3">
        <v>8</v>
      </c>
      <c r="E473" s="4">
        <v>10</v>
      </c>
      <c r="F473" s="3"/>
      <c r="G473" s="4"/>
      <c r="H473" s="3">
        <v>1</v>
      </c>
      <c r="I473" s="4">
        <v>1</v>
      </c>
      <c r="J473" s="3"/>
      <c r="K473" s="4">
        <v>12.2</v>
      </c>
      <c r="L473" s="3"/>
      <c r="M473" s="4"/>
      <c r="N473" s="3"/>
      <c r="O473" s="4"/>
    </row>
    <row r="474" spans="1:15" x14ac:dyDescent="0.2">
      <c r="A474" s="26">
        <v>13</v>
      </c>
      <c r="B474" s="17"/>
      <c r="C474" s="19"/>
      <c r="D474" s="17" t="s">
        <v>49</v>
      </c>
      <c r="E474" s="19">
        <v>10</v>
      </c>
      <c r="F474" s="17"/>
      <c r="G474" s="19"/>
      <c r="H474" s="17">
        <v>1</v>
      </c>
      <c r="I474" s="19">
        <v>2</v>
      </c>
      <c r="J474" s="17">
        <v>2.5</v>
      </c>
      <c r="K474" s="19">
        <v>15</v>
      </c>
      <c r="L474" s="17"/>
      <c r="M474" s="19"/>
      <c r="N474" s="17"/>
      <c r="O474" s="19"/>
    </row>
    <row r="475" spans="1:15" x14ac:dyDescent="0.2">
      <c r="A475" s="25">
        <v>14</v>
      </c>
      <c r="B475" s="3"/>
      <c r="C475" s="4"/>
      <c r="D475" s="3">
        <v>2</v>
      </c>
      <c r="E475" s="4">
        <v>12.4</v>
      </c>
      <c r="F475" s="3"/>
      <c r="G475" s="4"/>
      <c r="H475" s="3"/>
      <c r="I475" s="4" t="s">
        <v>49</v>
      </c>
      <c r="J475" s="3">
        <v>1.5</v>
      </c>
      <c r="K475" s="4">
        <v>16.2</v>
      </c>
      <c r="L475" s="3"/>
      <c r="M475" s="4"/>
      <c r="N475" s="3"/>
      <c r="O475" s="4"/>
    </row>
    <row r="476" spans="1:15" x14ac:dyDescent="0.2">
      <c r="A476" s="26">
        <v>15</v>
      </c>
      <c r="B476" s="17"/>
      <c r="C476" s="19"/>
      <c r="D476" s="17"/>
      <c r="E476" s="19">
        <v>12</v>
      </c>
      <c r="F476" s="17">
        <v>0.5</v>
      </c>
      <c r="G476" s="19">
        <v>0.5</v>
      </c>
      <c r="H476" s="17"/>
      <c r="I476" s="19"/>
      <c r="J476" s="17"/>
      <c r="K476" s="19">
        <v>14.2</v>
      </c>
      <c r="L476" s="17"/>
      <c r="M476" s="19"/>
      <c r="N476" s="17"/>
      <c r="O476" s="19"/>
    </row>
    <row r="477" spans="1:15" x14ac:dyDescent="0.2">
      <c r="A477" s="25">
        <v>16</v>
      </c>
      <c r="B477" s="3"/>
      <c r="C477" s="4"/>
      <c r="D477" s="3"/>
      <c r="E477" s="4">
        <v>9.5</v>
      </c>
      <c r="F477" s="3"/>
      <c r="G477" s="4" t="s">
        <v>49</v>
      </c>
      <c r="H477" s="3">
        <v>0.5</v>
      </c>
      <c r="I477" s="4">
        <v>0.5</v>
      </c>
      <c r="J477" s="3">
        <v>1</v>
      </c>
      <c r="K477" s="4">
        <v>14.8</v>
      </c>
      <c r="L477" s="3"/>
      <c r="M477" s="4"/>
      <c r="N477" s="3"/>
      <c r="O477" s="4"/>
    </row>
    <row r="478" spans="1:15" x14ac:dyDescent="0.2">
      <c r="A478" s="26">
        <v>17</v>
      </c>
      <c r="B478" s="17"/>
      <c r="C478" s="19"/>
      <c r="D478" s="17"/>
      <c r="E478" s="19">
        <v>8</v>
      </c>
      <c r="F478" s="17" t="s">
        <v>49</v>
      </c>
      <c r="G478" s="19" t="s">
        <v>49</v>
      </c>
      <c r="H478" s="17">
        <v>15</v>
      </c>
      <c r="I478" s="19">
        <v>15</v>
      </c>
      <c r="J478" s="17"/>
      <c r="K478" s="19">
        <v>10.4</v>
      </c>
      <c r="L478" s="17"/>
      <c r="M478" s="19"/>
      <c r="N478" s="17" t="s">
        <v>49</v>
      </c>
      <c r="O478" s="19"/>
    </row>
    <row r="479" spans="1:15" x14ac:dyDescent="0.2">
      <c r="A479" s="25">
        <v>18</v>
      </c>
      <c r="B479" s="3"/>
      <c r="C479" s="4"/>
      <c r="D479" s="3"/>
      <c r="E479" s="4">
        <v>7.6</v>
      </c>
      <c r="F479" s="3">
        <v>1</v>
      </c>
      <c r="G479" s="4">
        <v>1</v>
      </c>
      <c r="H479" s="3">
        <v>10</v>
      </c>
      <c r="I479" s="4">
        <v>16</v>
      </c>
      <c r="J479" s="3">
        <v>2.4</v>
      </c>
      <c r="K479" s="4">
        <v>15.2</v>
      </c>
      <c r="L479" s="3"/>
      <c r="M479" s="4"/>
      <c r="N479" s="3" t="s">
        <v>49</v>
      </c>
      <c r="O479" s="4" t="s">
        <v>49</v>
      </c>
    </row>
    <row r="480" spans="1:15" x14ac:dyDescent="0.2">
      <c r="A480" s="26">
        <v>19</v>
      </c>
      <c r="B480" s="17"/>
      <c r="C480" s="19"/>
      <c r="D480" s="17"/>
      <c r="E480" s="19">
        <v>2</v>
      </c>
      <c r="F480" s="17">
        <v>2</v>
      </c>
      <c r="G480" s="19">
        <v>3</v>
      </c>
      <c r="H480" s="17">
        <v>10</v>
      </c>
      <c r="I480" s="19">
        <v>18</v>
      </c>
      <c r="J480" s="17" t="s">
        <v>49</v>
      </c>
      <c r="K480" s="19">
        <v>13.2</v>
      </c>
      <c r="L480" s="17"/>
      <c r="M480" s="19"/>
      <c r="N480" s="17"/>
      <c r="O480" s="19"/>
    </row>
    <row r="481" spans="1:15" x14ac:dyDescent="0.2">
      <c r="A481" s="25">
        <v>20</v>
      </c>
      <c r="B481" s="3"/>
      <c r="C481" s="4"/>
      <c r="D481" s="3"/>
      <c r="E481" s="4" t="s">
        <v>49</v>
      </c>
      <c r="F481" s="3"/>
      <c r="G481" s="4">
        <v>1.5</v>
      </c>
      <c r="H481" s="3">
        <v>4.0999999999999996</v>
      </c>
      <c r="I481" s="4">
        <v>19</v>
      </c>
      <c r="J481" s="3" t="s">
        <v>49</v>
      </c>
      <c r="K481" s="4">
        <v>9.1999999999999993</v>
      </c>
      <c r="L481" s="3"/>
      <c r="M481" s="4"/>
      <c r="N481" s="3"/>
      <c r="O481" s="4"/>
    </row>
    <row r="482" spans="1:15" x14ac:dyDescent="0.2">
      <c r="A482" s="26">
        <v>21</v>
      </c>
      <c r="B482" s="17"/>
      <c r="C482" s="19"/>
      <c r="D482" s="17"/>
      <c r="E482" s="19"/>
      <c r="F482" s="17"/>
      <c r="G482" s="19">
        <v>1.5</v>
      </c>
      <c r="H482" s="17" t="s">
        <v>49</v>
      </c>
      <c r="I482" s="19">
        <v>17</v>
      </c>
      <c r="J482" s="17"/>
      <c r="K482" s="19">
        <v>9.1999999999999993</v>
      </c>
      <c r="L482" s="17"/>
      <c r="M482" s="19"/>
      <c r="N482" s="17" t="s">
        <v>49</v>
      </c>
      <c r="O482" s="19" t="s">
        <v>49</v>
      </c>
    </row>
    <row r="483" spans="1:15" x14ac:dyDescent="0.2">
      <c r="A483" s="25">
        <v>22</v>
      </c>
      <c r="B483" s="3"/>
      <c r="C483" s="4"/>
      <c r="D483" s="3"/>
      <c r="E483" s="4"/>
      <c r="F483" s="3"/>
      <c r="G483" s="4" t="s">
        <v>49</v>
      </c>
      <c r="H483" s="3"/>
      <c r="I483" s="4">
        <v>17</v>
      </c>
      <c r="J483" s="3"/>
      <c r="K483" s="4">
        <v>7.2</v>
      </c>
      <c r="L483" s="3"/>
      <c r="M483" s="4"/>
      <c r="N483" s="3" t="s">
        <v>49</v>
      </c>
      <c r="O483" s="4"/>
    </row>
    <row r="484" spans="1:15" x14ac:dyDescent="0.2">
      <c r="A484" s="26">
        <v>23</v>
      </c>
      <c r="B484" s="20"/>
      <c r="C484" s="19"/>
      <c r="D484" s="20"/>
      <c r="E484" s="19"/>
      <c r="F484" s="17"/>
      <c r="G484" s="19"/>
      <c r="H484" s="17"/>
      <c r="I484" s="19">
        <v>15</v>
      </c>
      <c r="J484" s="17"/>
      <c r="K484" s="19">
        <v>7</v>
      </c>
      <c r="L484" s="17">
        <v>1</v>
      </c>
      <c r="M484" s="19">
        <v>1</v>
      </c>
      <c r="N484" s="17"/>
      <c r="O484" s="19"/>
    </row>
    <row r="485" spans="1:15" x14ac:dyDescent="0.2">
      <c r="A485" s="25">
        <v>24</v>
      </c>
      <c r="B485" s="3"/>
      <c r="C485" s="4"/>
      <c r="D485" s="3"/>
      <c r="E485" s="4"/>
      <c r="F485" s="3"/>
      <c r="G485" s="4"/>
      <c r="H485" s="3"/>
      <c r="I485" s="4">
        <v>12.8</v>
      </c>
      <c r="J485" s="3"/>
      <c r="K485" s="4">
        <v>6.6</v>
      </c>
      <c r="L485" s="3"/>
      <c r="M485" s="4"/>
      <c r="N485" s="3"/>
      <c r="O485" s="4"/>
    </row>
    <row r="486" spans="1:15" x14ac:dyDescent="0.2">
      <c r="A486" s="26">
        <v>25</v>
      </c>
      <c r="B486" s="17"/>
      <c r="C486" s="19"/>
      <c r="D486" s="17"/>
      <c r="E486" s="19"/>
      <c r="F486" s="17"/>
      <c r="G486" s="19"/>
      <c r="H486" s="17"/>
      <c r="I486" s="19">
        <v>11.8</v>
      </c>
      <c r="J486" s="17"/>
      <c r="K486" s="19">
        <v>6</v>
      </c>
      <c r="L486" s="17"/>
      <c r="M486" s="19"/>
      <c r="N486" s="17"/>
      <c r="O486" s="19"/>
    </row>
    <row r="487" spans="1:15" x14ac:dyDescent="0.2">
      <c r="A487" s="25">
        <v>26</v>
      </c>
      <c r="B487" s="3"/>
      <c r="C487" s="4"/>
      <c r="D487" s="3"/>
      <c r="E487" s="4"/>
      <c r="F487" s="3"/>
      <c r="G487" s="4"/>
      <c r="H487" s="3">
        <v>1</v>
      </c>
      <c r="I487" s="4">
        <v>11.6</v>
      </c>
      <c r="J487" s="3">
        <v>3</v>
      </c>
      <c r="K487" s="4">
        <v>9</v>
      </c>
      <c r="L487" s="3"/>
      <c r="M487" s="4"/>
      <c r="N487" s="3"/>
      <c r="O487" s="4"/>
    </row>
    <row r="488" spans="1:15" x14ac:dyDescent="0.2">
      <c r="A488" s="26">
        <v>27</v>
      </c>
      <c r="B488" s="17"/>
      <c r="C488" s="19"/>
      <c r="D488" s="17"/>
      <c r="E488" s="19"/>
      <c r="F488" s="17"/>
      <c r="G488" s="19"/>
      <c r="H488" s="17">
        <v>1</v>
      </c>
      <c r="I488" s="19">
        <v>10.199999999999999</v>
      </c>
      <c r="J488" s="17">
        <v>11</v>
      </c>
      <c r="K488" s="19">
        <v>20</v>
      </c>
      <c r="L488" s="17"/>
      <c r="M488" s="19"/>
      <c r="N488" s="17"/>
      <c r="O488" s="19"/>
    </row>
    <row r="489" spans="1:15" x14ac:dyDescent="0.2">
      <c r="A489" s="25">
        <v>28</v>
      </c>
      <c r="B489" s="3"/>
      <c r="C489" s="4"/>
      <c r="D489" s="3"/>
      <c r="E489" s="4"/>
      <c r="F489" s="3"/>
      <c r="G489" s="4"/>
      <c r="H489" s="3">
        <v>3</v>
      </c>
      <c r="I489" s="4">
        <v>12.4</v>
      </c>
      <c r="J489" s="3" t="s">
        <v>80</v>
      </c>
      <c r="K489" s="4" t="s">
        <v>80</v>
      </c>
      <c r="L489" s="3"/>
      <c r="M489" s="4"/>
      <c r="N489" s="3"/>
      <c r="O489" s="4"/>
    </row>
    <row r="490" spans="1:15" x14ac:dyDescent="0.2">
      <c r="A490" s="26">
        <v>29</v>
      </c>
      <c r="B490" s="17"/>
      <c r="C490" s="19"/>
      <c r="D490" s="17"/>
      <c r="E490" s="19"/>
      <c r="F490" s="17"/>
      <c r="G490" s="19"/>
      <c r="H490" s="17"/>
      <c r="I490" s="19">
        <v>11.2</v>
      </c>
      <c r="J490" s="17"/>
      <c r="K490" s="19" t="s">
        <v>80</v>
      </c>
      <c r="L490" s="17"/>
      <c r="M490" s="19"/>
      <c r="N490" s="17"/>
      <c r="O490" s="19"/>
    </row>
    <row r="491" spans="1:15" x14ac:dyDescent="0.2">
      <c r="A491" s="25">
        <v>30</v>
      </c>
      <c r="B491" s="3"/>
      <c r="C491" s="4"/>
      <c r="D491" s="3"/>
      <c r="E491" s="4"/>
      <c r="F491" s="3"/>
      <c r="G491" s="4"/>
      <c r="H491" s="3"/>
      <c r="I491" s="4">
        <v>10.8</v>
      </c>
      <c r="J491" s="3"/>
      <c r="K491" s="4"/>
      <c r="L491" s="3"/>
      <c r="M491" s="4"/>
      <c r="N491" s="3"/>
      <c r="O491" s="4"/>
    </row>
    <row r="492" spans="1:15" x14ac:dyDescent="0.2">
      <c r="A492" s="26">
        <v>31</v>
      </c>
      <c r="B492" s="21"/>
      <c r="C492" s="23"/>
      <c r="D492" s="21"/>
      <c r="E492" s="23"/>
      <c r="F492" s="21">
        <v>8</v>
      </c>
      <c r="G492" s="23">
        <v>8</v>
      </c>
      <c r="H492" s="21"/>
      <c r="I492" s="23">
        <v>9.8000000000000007</v>
      </c>
      <c r="J492" s="21"/>
      <c r="K492" s="23"/>
      <c r="L492" s="21"/>
      <c r="M492" s="23"/>
      <c r="N492" s="21"/>
      <c r="O492" s="23"/>
    </row>
    <row r="493" spans="1:15" x14ac:dyDescent="0.2">
      <c r="A493" s="25" t="s">
        <v>4</v>
      </c>
      <c r="B493" s="3"/>
      <c r="C493" s="2"/>
      <c r="D493" s="3"/>
      <c r="E493" s="2"/>
      <c r="F493" s="3"/>
      <c r="G493" s="2"/>
      <c r="H493" s="3"/>
      <c r="I493" s="2"/>
      <c r="J493" s="3"/>
      <c r="K493" s="2"/>
      <c r="L493" s="3"/>
      <c r="M493" s="4"/>
      <c r="N493" s="3"/>
      <c r="O493" s="4"/>
    </row>
    <row r="494" spans="1:15" x14ac:dyDescent="0.2">
      <c r="A494" s="25" t="s">
        <v>14</v>
      </c>
      <c r="B494" s="3">
        <f>COUNTA(B462:B492)</f>
        <v>0</v>
      </c>
      <c r="C494" s="2">
        <f>COUNTA(C462:C492)</f>
        <v>0</v>
      </c>
      <c r="D494" s="3">
        <f>COUNTA(D462:D492)</f>
        <v>7</v>
      </c>
      <c r="E494" s="2">
        <f>COUNTA(E462:E492)</f>
        <v>15</v>
      </c>
      <c r="F494" s="3">
        <f t="shared" ref="F494:K494" si="57">COUNTA(F462:F492)</f>
        <v>10</v>
      </c>
      <c r="G494" s="2">
        <f t="shared" si="57"/>
        <v>16</v>
      </c>
      <c r="H494" s="3">
        <f t="shared" si="57"/>
        <v>16</v>
      </c>
      <c r="I494" s="2">
        <f t="shared" si="57"/>
        <v>28</v>
      </c>
      <c r="J494" s="3">
        <f t="shared" si="57"/>
        <v>16</v>
      </c>
      <c r="K494" s="2">
        <f t="shared" si="57"/>
        <v>29</v>
      </c>
      <c r="L494" s="3">
        <f>COUNTA(L462:L492)</f>
        <v>3</v>
      </c>
      <c r="M494" s="2">
        <f>COUNTA(M462:M492)</f>
        <v>10</v>
      </c>
      <c r="N494" s="3">
        <f>COUNTA(N462:N492)</f>
        <v>5</v>
      </c>
      <c r="O494" s="4">
        <f>COUNTA(O462:O492)</f>
        <v>3</v>
      </c>
    </row>
    <row r="495" spans="1:15" x14ac:dyDescent="0.2">
      <c r="A495" s="6" t="s">
        <v>13</v>
      </c>
      <c r="B495" s="8">
        <f>SUM(B462:B492)</f>
        <v>0</v>
      </c>
      <c r="C495" s="12">
        <f>SUM(C462:C492)</f>
        <v>0</v>
      </c>
      <c r="D495" s="8">
        <f>SUM(D462:D492)</f>
        <v>21.3</v>
      </c>
      <c r="E495" s="12">
        <f>SUM(E462:E492)</f>
        <v>84</v>
      </c>
      <c r="F495" s="8">
        <f t="shared" ref="F495:K495" si="58">SUM(F462:F492)</f>
        <v>15.4</v>
      </c>
      <c r="G495" s="12">
        <f t="shared" si="58"/>
        <v>21.6</v>
      </c>
      <c r="H495" s="8">
        <f t="shared" si="58"/>
        <v>55.9</v>
      </c>
      <c r="I495" s="12">
        <f t="shared" si="58"/>
        <v>255.10000000000002</v>
      </c>
      <c r="J495" s="8">
        <f t="shared" si="58"/>
        <v>45.7</v>
      </c>
      <c r="K495" s="12">
        <f t="shared" si="58"/>
        <v>322.49999999999994</v>
      </c>
      <c r="L495" s="8">
        <f>SUM(L462:L492)</f>
        <v>2</v>
      </c>
      <c r="M495" s="12">
        <f>SUM(M462:M492)</f>
        <v>1</v>
      </c>
      <c r="N495" s="8">
        <f>SUM(N462:N492)</f>
        <v>2.5</v>
      </c>
      <c r="O495" s="13">
        <f>SUM(O462:O492)</f>
        <v>2.5</v>
      </c>
    </row>
    <row r="496" spans="1:15" x14ac:dyDescent="0.2">
      <c r="A496" s="16" t="s">
        <v>23</v>
      </c>
      <c r="B496" s="3"/>
      <c r="C496" s="2"/>
      <c r="D496" s="3"/>
      <c r="E496" s="2"/>
      <c r="F496" s="3"/>
      <c r="G496" s="2"/>
      <c r="H496" s="3"/>
      <c r="I496" s="2"/>
      <c r="J496" s="3"/>
      <c r="K496" s="2"/>
      <c r="L496" s="3"/>
      <c r="M496" s="2"/>
      <c r="N496" s="3"/>
      <c r="O496" s="75"/>
    </row>
    <row r="497" spans="1:18" x14ac:dyDescent="0.2">
      <c r="A497" s="3" t="s">
        <v>22</v>
      </c>
      <c r="B497" s="3">
        <f>+B494</f>
        <v>0</v>
      </c>
      <c r="C497" s="2">
        <f>+C494</f>
        <v>0</v>
      </c>
      <c r="D497" s="3">
        <f t="shared" ref="D497:O498" si="59">+B497+D494</f>
        <v>7</v>
      </c>
      <c r="E497" s="2">
        <f t="shared" si="59"/>
        <v>15</v>
      </c>
      <c r="F497" s="3">
        <f t="shared" si="59"/>
        <v>17</v>
      </c>
      <c r="G497" s="2">
        <f t="shared" si="59"/>
        <v>31</v>
      </c>
      <c r="H497" s="3">
        <f t="shared" si="59"/>
        <v>33</v>
      </c>
      <c r="I497" s="2">
        <f t="shared" si="59"/>
        <v>59</v>
      </c>
      <c r="J497" s="3">
        <f t="shared" si="59"/>
        <v>49</v>
      </c>
      <c r="K497" s="2">
        <f t="shared" si="59"/>
        <v>88</v>
      </c>
      <c r="L497" s="3">
        <f t="shared" si="59"/>
        <v>52</v>
      </c>
      <c r="M497" s="2">
        <f t="shared" si="59"/>
        <v>98</v>
      </c>
      <c r="N497" s="3">
        <f t="shared" si="59"/>
        <v>57</v>
      </c>
      <c r="O497" s="4">
        <f t="shared" si="59"/>
        <v>101</v>
      </c>
    </row>
    <row r="498" spans="1:18" ht="13.5" thickBot="1" x14ac:dyDescent="0.25">
      <c r="A498" s="5" t="s">
        <v>13</v>
      </c>
      <c r="B498" s="9">
        <f>+B495</f>
        <v>0</v>
      </c>
      <c r="C498" s="14">
        <f>+C495</f>
        <v>0</v>
      </c>
      <c r="D498" s="9">
        <f t="shared" si="59"/>
        <v>21.3</v>
      </c>
      <c r="E498" s="14">
        <f t="shared" si="59"/>
        <v>84</v>
      </c>
      <c r="F498" s="9">
        <f t="shared" si="59"/>
        <v>36.700000000000003</v>
      </c>
      <c r="G498" s="14">
        <f t="shared" si="59"/>
        <v>105.6</v>
      </c>
      <c r="H498" s="9">
        <f t="shared" si="59"/>
        <v>92.6</v>
      </c>
      <c r="I498" s="14">
        <f t="shared" si="59"/>
        <v>360.70000000000005</v>
      </c>
      <c r="J498" s="9">
        <f t="shared" si="59"/>
        <v>138.30000000000001</v>
      </c>
      <c r="K498" s="14">
        <f t="shared" si="59"/>
        <v>683.2</v>
      </c>
      <c r="L498" s="9">
        <f t="shared" si="59"/>
        <v>140.30000000000001</v>
      </c>
      <c r="M498" s="14">
        <f t="shared" si="59"/>
        <v>684.2</v>
      </c>
      <c r="N498" s="9">
        <f t="shared" si="59"/>
        <v>142.80000000000001</v>
      </c>
      <c r="O498" s="15">
        <f t="shared" si="59"/>
        <v>686.7</v>
      </c>
    </row>
    <row r="499" spans="1:18" ht="13.5" thickBot="1" x14ac:dyDescent="0.25">
      <c r="A499" s="130" t="s">
        <v>12</v>
      </c>
      <c r="B499" s="131"/>
      <c r="C499" s="132" t="s">
        <v>33</v>
      </c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4"/>
    </row>
    <row r="500" spans="1:18" x14ac:dyDescent="0.2">
      <c r="A500" s="47" t="s">
        <v>77</v>
      </c>
      <c r="B500" s="48"/>
      <c r="C500" s="49">
        <f>C495/($A492)</f>
        <v>0</v>
      </c>
      <c r="D500" s="48"/>
      <c r="E500" s="49">
        <f>E495/($A491)</f>
        <v>2.8</v>
      </c>
      <c r="F500" s="50"/>
      <c r="G500" s="49">
        <f>G495/($A492)</f>
        <v>0.6967741935483871</v>
      </c>
      <c r="H500" s="50"/>
      <c r="I500" s="49">
        <f>I495/(($A492)-0)</f>
        <v>8.2290322580645174</v>
      </c>
      <c r="J500" s="50"/>
      <c r="K500" s="49">
        <f>K495/($A489)</f>
        <v>11.517857142857141</v>
      </c>
      <c r="L500" s="49"/>
      <c r="M500" s="49">
        <f>M495/($A492)</f>
        <v>3.2258064516129031E-2</v>
      </c>
      <c r="N500" s="50"/>
      <c r="O500" s="51">
        <f>O495/($A491)</f>
        <v>8.3333333333333329E-2</v>
      </c>
    </row>
    <row r="501" spans="1:18" x14ac:dyDescent="0.2">
      <c r="A501" s="52" t="s">
        <v>78</v>
      </c>
      <c r="B501" s="53"/>
      <c r="C501" s="42">
        <f>C498/$A492</f>
        <v>0</v>
      </c>
      <c r="D501" s="42"/>
      <c r="E501" s="42">
        <f>E498/($A492+$A491)</f>
        <v>1.3770491803278688</v>
      </c>
      <c r="F501" s="43"/>
      <c r="G501" s="42">
        <f>G498/($A492+$A491+$A492)</f>
        <v>1.1478260869565218</v>
      </c>
      <c r="H501" s="42"/>
      <c r="I501" s="42">
        <f>I498/(($A492+$A491+$A492+$A492)-0)</f>
        <v>2.9325203252032526</v>
      </c>
      <c r="J501" s="42"/>
      <c r="K501" s="76">
        <f>K498/($A492+$A491+$A492+$A492+$A490)</f>
        <v>4.4947368421052634</v>
      </c>
      <c r="L501" s="42"/>
      <c r="M501" s="76">
        <f>M498/($A492+$A491+$A492+$A492+$A490+$A492)</f>
        <v>3.7387978142076506</v>
      </c>
      <c r="N501" s="76"/>
      <c r="O501" s="77">
        <f>O498/($A492+$A491+$A492+$A492+$A489+$A492+$A491)</f>
        <v>3.2391509433962264</v>
      </c>
    </row>
    <row r="502" spans="1:18" x14ac:dyDescent="0.2">
      <c r="P502" s="121" t="s">
        <v>99</v>
      </c>
      <c r="Q502" s="121"/>
      <c r="R502" s="121"/>
    </row>
    <row r="503" spans="1:18" x14ac:dyDescent="0.2">
      <c r="A503" s="2" t="s">
        <v>63</v>
      </c>
      <c r="B503" s="1" t="s">
        <v>64</v>
      </c>
      <c r="C503" s="1" t="s">
        <v>65</v>
      </c>
      <c r="D503" s="1" t="s">
        <v>64</v>
      </c>
      <c r="E503" s="1" t="s">
        <v>65</v>
      </c>
      <c r="F503" s="1" t="s">
        <v>64</v>
      </c>
      <c r="G503" s="1" t="s">
        <v>65</v>
      </c>
      <c r="H503" s="1" t="s">
        <v>64</v>
      </c>
      <c r="I503" s="1" t="s">
        <v>65</v>
      </c>
      <c r="J503" s="1" t="s">
        <v>64</v>
      </c>
      <c r="K503" s="1" t="s">
        <v>65</v>
      </c>
      <c r="L503" s="1" t="s">
        <v>64</v>
      </c>
      <c r="M503" s="1" t="s">
        <v>65</v>
      </c>
      <c r="N503" s="1" t="s">
        <v>64</v>
      </c>
      <c r="O503" s="1" t="s">
        <v>65</v>
      </c>
      <c r="P503" s="2" t="s">
        <v>96</v>
      </c>
      <c r="Q503" s="2" t="s">
        <v>98</v>
      </c>
      <c r="R503" s="2" t="s">
        <v>97</v>
      </c>
    </row>
    <row r="504" spans="1:18" x14ac:dyDescent="0.2">
      <c r="A504" s="2" t="s">
        <v>76</v>
      </c>
      <c r="B504" s="81">
        <f>B$494</f>
        <v>0</v>
      </c>
      <c r="C504" s="81">
        <f>B$495</f>
        <v>0</v>
      </c>
      <c r="D504" s="81">
        <f>D$494</f>
        <v>7</v>
      </c>
      <c r="E504" s="81">
        <f>D$495</f>
        <v>21.3</v>
      </c>
      <c r="F504" s="81">
        <f>F$494</f>
        <v>10</v>
      </c>
      <c r="G504" s="81">
        <f>F$495</f>
        <v>15.4</v>
      </c>
      <c r="H504" s="81">
        <f>H$494</f>
        <v>16</v>
      </c>
      <c r="I504" s="81">
        <f>H$495</f>
        <v>55.9</v>
      </c>
      <c r="J504" s="81">
        <f>J$494</f>
        <v>16</v>
      </c>
      <c r="K504" s="81">
        <f>J$495</f>
        <v>45.7</v>
      </c>
      <c r="L504" s="81">
        <f>L$494</f>
        <v>3</v>
      </c>
      <c r="M504" s="81">
        <f>L$495</f>
        <v>2</v>
      </c>
      <c r="N504" s="81">
        <f>N$494</f>
        <v>5</v>
      </c>
      <c r="O504" s="81">
        <f>N$495</f>
        <v>2.5</v>
      </c>
      <c r="P504" s="2">
        <f t="shared" ref="P504:P512" si="60">+B504+D504+F504+H504+J504+L504+N504</f>
        <v>57</v>
      </c>
      <c r="Q504" s="2">
        <f t="shared" ref="Q504:Q512" si="61">+C504+E504+G504+I504+K504+M504+O504</f>
        <v>142.80000000000001</v>
      </c>
      <c r="R504" s="81">
        <f>+O$497</f>
        <v>101</v>
      </c>
    </row>
    <row r="505" spans="1:18" x14ac:dyDescent="0.2">
      <c r="A505" s="2" t="s">
        <v>75</v>
      </c>
      <c r="B505" s="81">
        <f>B$577</f>
        <v>1</v>
      </c>
      <c r="C505" s="81">
        <f>B$578</f>
        <v>0</v>
      </c>
      <c r="D505" s="81">
        <f>D$577</f>
        <v>11</v>
      </c>
      <c r="E505" s="81">
        <f>D$578</f>
        <v>15</v>
      </c>
      <c r="F505" s="81">
        <f>F$577</f>
        <v>8</v>
      </c>
      <c r="G505" s="81">
        <f>F$578</f>
        <v>16.5</v>
      </c>
      <c r="H505" s="81">
        <f>H$577</f>
        <v>18</v>
      </c>
      <c r="I505" s="81">
        <f>H$578</f>
        <v>59.9</v>
      </c>
      <c r="J505" s="81">
        <f>J$577</f>
        <v>11</v>
      </c>
      <c r="K505" s="81">
        <f>J$578</f>
        <v>32.4</v>
      </c>
      <c r="L505" s="81">
        <f>L$577</f>
        <v>9</v>
      </c>
      <c r="M505" s="81">
        <f>L$578</f>
        <v>20.8</v>
      </c>
      <c r="N505" s="81">
        <f>N$577</f>
        <v>1</v>
      </c>
      <c r="O505" s="81">
        <f>N$578</f>
        <v>2</v>
      </c>
      <c r="P505" s="81">
        <f t="shared" si="60"/>
        <v>59</v>
      </c>
      <c r="Q505" s="81">
        <f t="shared" si="61"/>
        <v>146.60000000000002</v>
      </c>
      <c r="R505" s="81">
        <f>+O$580</f>
        <v>99</v>
      </c>
    </row>
    <row r="506" spans="1:18" x14ac:dyDescent="0.2">
      <c r="A506" s="2" t="s">
        <v>68</v>
      </c>
      <c r="B506" s="2">
        <f>+B$633</f>
        <v>0</v>
      </c>
      <c r="C506" s="2">
        <f>+B$634</f>
        <v>0</v>
      </c>
      <c r="D506" s="81">
        <f>+D$633</f>
        <v>4</v>
      </c>
      <c r="E506" s="81">
        <f>+D$634</f>
        <v>12.5</v>
      </c>
      <c r="F506" s="81">
        <f>+F$633</f>
        <v>17</v>
      </c>
      <c r="G506" s="81">
        <f>+F$634</f>
        <v>56.1</v>
      </c>
      <c r="H506" s="81">
        <f>+H$633</f>
        <v>18</v>
      </c>
      <c r="I506" s="81">
        <f>+H$634</f>
        <v>71.3</v>
      </c>
      <c r="J506" s="81">
        <f>+J$633</f>
        <v>12</v>
      </c>
      <c r="K506" s="81">
        <f>+J$634</f>
        <v>35.000000000000007</v>
      </c>
      <c r="L506" s="81">
        <f>+L$633</f>
        <v>9</v>
      </c>
      <c r="M506" s="81">
        <f>+L$634</f>
        <v>34.5</v>
      </c>
      <c r="N506" s="81">
        <f>+N$633</f>
        <v>9</v>
      </c>
      <c r="O506" s="81">
        <f>+N$634</f>
        <v>13.1</v>
      </c>
      <c r="P506" s="81">
        <f t="shared" si="60"/>
        <v>69</v>
      </c>
      <c r="Q506" s="2">
        <f t="shared" si="61"/>
        <v>222.49999999999997</v>
      </c>
      <c r="R506" s="81">
        <f>+O$636</f>
        <v>120</v>
      </c>
    </row>
    <row r="507" spans="1:18" x14ac:dyDescent="0.2">
      <c r="A507" s="81" t="str">
        <f>+A$654</f>
        <v>2016-2017</v>
      </c>
      <c r="B507" s="2">
        <f>+B$688</f>
        <v>0</v>
      </c>
      <c r="C507" s="2">
        <f>+B$689</f>
        <v>0</v>
      </c>
      <c r="D507" s="2">
        <f>+D$688</f>
        <v>2</v>
      </c>
      <c r="E507" s="2">
        <f>+D$689</f>
        <v>12.6</v>
      </c>
      <c r="F507" s="2">
        <f>+F$688</f>
        <v>12</v>
      </c>
      <c r="G507" s="2">
        <f>+F$689</f>
        <v>47.7</v>
      </c>
      <c r="H507" s="2">
        <f>+H$688</f>
        <v>11</v>
      </c>
      <c r="I507" s="2">
        <f>+H$689</f>
        <v>20.2</v>
      </c>
      <c r="J507" s="2">
        <f>+J$688</f>
        <v>11</v>
      </c>
      <c r="K507" s="2">
        <f>+J$689</f>
        <v>22.8</v>
      </c>
      <c r="L507" s="2">
        <f>+L$688</f>
        <v>9</v>
      </c>
      <c r="M507" s="2">
        <f>+L$689</f>
        <v>10</v>
      </c>
      <c r="N507" s="2">
        <f>+N$688</f>
        <v>1</v>
      </c>
      <c r="O507" s="2">
        <f>+N$689</f>
        <v>4</v>
      </c>
      <c r="P507" s="2">
        <f t="shared" si="60"/>
        <v>46</v>
      </c>
      <c r="Q507" s="2">
        <f t="shared" si="61"/>
        <v>117.3</v>
      </c>
      <c r="R507" s="81">
        <f>+O$691</f>
        <v>79</v>
      </c>
    </row>
    <row r="508" spans="1:18" x14ac:dyDescent="0.2">
      <c r="A508" s="81" t="str">
        <f>+A$707</f>
        <v>2015-2016</v>
      </c>
      <c r="B508" s="2">
        <f>+B$741</f>
        <v>3</v>
      </c>
      <c r="C508" s="2">
        <f>+B$742</f>
        <v>0</v>
      </c>
      <c r="D508" s="2">
        <f>+D$741</f>
        <v>3</v>
      </c>
      <c r="E508" s="2">
        <f>+D$742</f>
        <v>5</v>
      </c>
      <c r="F508" s="2">
        <f>+F$741</f>
        <v>3</v>
      </c>
      <c r="G508" s="2">
        <f>+F$742</f>
        <v>0.2</v>
      </c>
      <c r="H508" s="2">
        <f>+H$741</f>
        <v>16</v>
      </c>
      <c r="I508" s="2">
        <f>+H$742</f>
        <v>51</v>
      </c>
      <c r="J508" s="2">
        <f>+J$741</f>
        <v>15</v>
      </c>
      <c r="K508" s="2">
        <f>+J$742</f>
        <v>55.5</v>
      </c>
      <c r="L508" s="2">
        <f>+L$741</f>
        <v>5</v>
      </c>
      <c r="M508" s="2">
        <f>+L$742</f>
        <v>12.3</v>
      </c>
      <c r="N508" s="2">
        <f>+N$741</f>
        <v>7</v>
      </c>
      <c r="O508" s="2">
        <f>+N$742</f>
        <v>15</v>
      </c>
      <c r="P508" s="2">
        <f t="shared" si="60"/>
        <v>52</v>
      </c>
      <c r="Q508" s="2">
        <f t="shared" si="61"/>
        <v>139</v>
      </c>
      <c r="R508" s="81">
        <f>+O$744</f>
        <v>75</v>
      </c>
    </row>
    <row r="509" spans="1:18" x14ac:dyDescent="0.2">
      <c r="A509" s="81" t="str">
        <f>+A$759</f>
        <v>2014-2015</v>
      </c>
      <c r="B509" s="81">
        <f>+B$793</f>
        <v>0</v>
      </c>
      <c r="C509" s="81">
        <f>+B$794</f>
        <v>0</v>
      </c>
      <c r="D509" s="81">
        <f>+D$793</f>
        <v>10</v>
      </c>
      <c r="E509" s="81">
        <f>+D$794</f>
        <v>28</v>
      </c>
      <c r="F509" s="81">
        <f>+F$793</f>
        <v>5</v>
      </c>
      <c r="G509" s="81">
        <f>+F$794</f>
        <v>2</v>
      </c>
      <c r="H509" s="81">
        <f>+H$793</f>
        <v>18</v>
      </c>
      <c r="I509" s="81">
        <f>+H$794</f>
        <v>58</v>
      </c>
      <c r="J509" s="81">
        <f>+J$793</f>
        <v>19</v>
      </c>
      <c r="K509" s="81">
        <f>+J$794</f>
        <v>52</v>
      </c>
      <c r="L509" s="81">
        <f>+L$793</f>
        <v>8</v>
      </c>
      <c r="M509" s="81">
        <f>+L$794</f>
        <v>16</v>
      </c>
      <c r="N509" s="81">
        <f>+N$793</f>
        <v>2</v>
      </c>
      <c r="O509" s="81">
        <f>+N$794</f>
        <v>3</v>
      </c>
      <c r="P509" s="81">
        <f t="shared" si="60"/>
        <v>62</v>
      </c>
      <c r="Q509" s="81">
        <f t="shared" si="61"/>
        <v>159</v>
      </c>
      <c r="R509" s="81">
        <f>+O$796</f>
        <v>101</v>
      </c>
    </row>
    <row r="510" spans="1:18" s="82" customFormat="1" x14ac:dyDescent="0.2">
      <c r="A510" s="81" t="str">
        <f>+A$810</f>
        <v>2013-2014</v>
      </c>
      <c r="B510" s="81">
        <f>+B$844</f>
        <v>0</v>
      </c>
      <c r="C510" s="81">
        <f>+B$845</f>
        <v>0</v>
      </c>
      <c r="D510" s="81">
        <f>+D$844</f>
        <v>6</v>
      </c>
      <c r="E510" s="81">
        <f>+D$845</f>
        <v>80</v>
      </c>
      <c r="F510" s="81">
        <f>+F$844</f>
        <v>13</v>
      </c>
      <c r="G510" s="81">
        <f>+F$845</f>
        <v>52</v>
      </c>
      <c r="H510" s="81">
        <f>+H$844</f>
        <v>16</v>
      </c>
      <c r="I510" s="81">
        <f>+H$845</f>
        <v>60</v>
      </c>
      <c r="J510" s="81">
        <f>+J$844</f>
        <v>20</v>
      </c>
      <c r="K510" s="81">
        <f>+J$845</f>
        <v>46</v>
      </c>
      <c r="L510" s="81">
        <f>+L$844</f>
        <v>6</v>
      </c>
      <c r="M510" s="81">
        <f>+L$845</f>
        <v>23</v>
      </c>
      <c r="N510" s="81">
        <f>+N$844</f>
        <v>1</v>
      </c>
      <c r="O510" s="81">
        <f>+N$845</f>
        <v>7</v>
      </c>
      <c r="P510" s="81">
        <f t="shared" si="60"/>
        <v>62</v>
      </c>
      <c r="Q510" s="81">
        <f t="shared" si="61"/>
        <v>268</v>
      </c>
      <c r="R510" s="81">
        <f>+O$847</f>
        <v>130</v>
      </c>
    </row>
    <row r="511" spans="1:18" s="82" customFormat="1" x14ac:dyDescent="0.2">
      <c r="A511" s="81" t="str">
        <f>+A$860</f>
        <v>2012-2013</v>
      </c>
      <c r="B511" s="81">
        <f>+B$894</f>
        <v>0</v>
      </c>
      <c r="C511" s="81">
        <f>+B$895</f>
        <v>0</v>
      </c>
      <c r="D511" s="81">
        <f>+D$894</f>
        <v>3</v>
      </c>
      <c r="E511" s="81">
        <f>+D$895</f>
        <v>1</v>
      </c>
      <c r="F511" s="81">
        <f>+F$894</f>
        <v>5</v>
      </c>
      <c r="G511" s="81">
        <f>+F$895</f>
        <v>24</v>
      </c>
      <c r="H511" s="81">
        <f>+H$894</f>
        <v>7</v>
      </c>
      <c r="I511" s="81">
        <f>+H$895</f>
        <v>25</v>
      </c>
      <c r="J511" s="81">
        <f>+J$894</f>
        <v>15</v>
      </c>
      <c r="K511" s="81">
        <f>+J$895</f>
        <v>61</v>
      </c>
      <c r="L511" s="81">
        <f>+L$894</f>
        <v>8</v>
      </c>
      <c r="M511" s="81">
        <f>+L$895</f>
        <v>20</v>
      </c>
      <c r="N511" s="81">
        <f>+N$894</f>
        <v>0</v>
      </c>
      <c r="O511" s="81">
        <f>+N$895</f>
        <v>0</v>
      </c>
      <c r="P511" s="81">
        <f t="shared" si="60"/>
        <v>38</v>
      </c>
      <c r="Q511" s="81">
        <f t="shared" si="61"/>
        <v>131</v>
      </c>
      <c r="R511" s="81">
        <f>+O$897</f>
        <v>80</v>
      </c>
    </row>
    <row r="512" spans="1:18" x14ac:dyDescent="0.2">
      <c r="A512" s="80" t="str">
        <f>+A$909</f>
        <v>2011-2012</v>
      </c>
      <c r="B512" s="2">
        <f>+B$943</f>
        <v>0</v>
      </c>
      <c r="C512" s="2">
        <f>+B$944</f>
        <v>0</v>
      </c>
      <c r="D512" s="2">
        <f>+D$943</f>
        <v>1</v>
      </c>
      <c r="E512" s="2">
        <f>+D$944</f>
        <v>1</v>
      </c>
      <c r="F512" s="2">
        <f>+F$943</f>
        <v>4</v>
      </c>
      <c r="G512" s="2">
        <f>+F$944</f>
        <v>10</v>
      </c>
      <c r="H512" s="2">
        <f>+H$943</f>
        <v>11</v>
      </c>
      <c r="I512" s="2">
        <f>+H$944</f>
        <v>65</v>
      </c>
      <c r="J512" s="2">
        <f>+J$943</f>
        <v>3</v>
      </c>
      <c r="K512" s="2">
        <f>+J$944</f>
        <v>21</v>
      </c>
      <c r="L512" s="2">
        <f>+L$943</f>
        <v>0</v>
      </c>
      <c r="M512" s="2">
        <f>+L$944</f>
        <v>0</v>
      </c>
      <c r="N512" s="2">
        <f>+N$943</f>
        <v>0</v>
      </c>
      <c r="O512" s="2">
        <f>+N$944</f>
        <v>0</v>
      </c>
      <c r="P512" s="2">
        <f t="shared" si="60"/>
        <v>19</v>
      </c>
      <c r="Q512" s="2">
        <f t="shared" si="61"/>
        <v>97</v>
      </c>
      <c r="R512" s="2">
        <f>+O$946</f>
        <v>40</v>
      </c>
    </row>
    <row r="515" spans="1:15" x14ac:dyDescent="0.2">
      <c r="A515" s="118" t="s">
        <v>55</v>
      </c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20"/>
    </row>
    <row r="516" spans="1:15" x14ac:dyDescent="0.2">
      <c r="A516" s="54"/>
      <c r="B516" s="116" t="s">
        <v>57</v>
      </c>
      <c r="C516" s="117"/>
      <c r="D516" s="116" t="s">
        <v>7</v>
      </c>
      <c r="E516" s="117"/>
      <c r="F516" s="116" t="s">
        <v>8</v>
      </c>
      <c r="G516" s="117"/>
      <c r="H516" s="116" t="s">
        <v>9</v>
      </c>
      <c r="I516" s="117"/>
      <c r="J516" s="116" t="s">
        <v>10</v>
      </c>
      <c r="K516" s="117"/>
      <c r="L516" s="116" t="s">
        <v>11</v>
      </c>
      <c r="M516" s="117"/>
      <c r="N516" s="116" t="s">
        <v>35</v>
      </c>
      <c r="O516" s="117"/>
    </row>
    <row r="517" spans="1:15" x14ac:dyDescent="0.2">
      <c r="A517" s="55" t="s">
        <v>41</v>
      </c>
      <c r="B517" s="34"/>
      <c r="C517" s="61"/>
      <c r="D517" s="34">
        <v>5.7</v>
      </c>
      <c r="E517" s="61"/>
      <c r="F517" s="34">
        <v>13.2</v>
      </c>
      <c r="G517" s="61"/>
      <c r="H517" s="34">
        <v>15.3</v>
      </c>
      <c r="I517" s="32"/>
      <c r="J517" s="34">
        <v>12.1</v>
      </c>
      <c r="K517" s="61"/>
      <c r="L517" s="34">
        <v>9.1</v>
      </c>
      <c r="M517" s="61"/>
      <c r="N517" s="34">
        <v>3.5</v>
      </c>
      <c r="O517" s="61"/>
    </row>
    <row r="518" spans="1:15" x14ac:dyDescent="0.2">
      <c r="A518" s="56" t="s">
        <v>42</v>
      </c>
      <c r="B518" s="37"/>
      <c r="C518" s="62"/>
      <c r="D518" s="37">
        <v>1.2</v>
      </c>
      <c r="E518" s="62"/>
      <c r="F518" s="37">
        <v>3.5</v>
      </c>
      <c r="G518" s="62"/>
      <c r="H518" s="37">
        <v>3.3</v>
      </c>
      <c r="I518" s="35"/>
      <c r="J518" s="37">
        <v>2.4</v>
      </c>
      <c r="K518" s="62"/>
      <c r="L518" s="37">
        <v>2.1</v>
      </c>
      <c r="M518" s="62"/>
      <c r="N518" s="37">
        <v>0.57999999999999996</v>
      </c>
      <c r="O518" s="62"/>
    </row>
    <row r="519" spans="1:15" x14ac:dyDescent="0.2">
      <c r="A519" s="55" t="s">
        <v>43</v>
      </c>
      <c r="B519" s="60"/>
      <c r="C519" s="58"/>
      <c r="D519" s="60">
        <v>0.25</v>
      </c>
      <c r="E519" s="58"/>
      <c r="F519" s="60">
        <v>1</v>
      </c>
      <c r="G519" s="58"/>
      <c r="H519" s="60">
        <v>0.76</v>
      </c>
      <c r="I519" s="58"/>
      <c r="J519" s="60">
        <v>0.76</v>
      </c>
      <c r="K519" s="58"/>
      <c r="L519" s="60">
        <v>0.63</v>
      </c>
      <c r="M519" s="58"/>
      <c r="N519" s="60">
        <v>0.17</v>
      </c>
      <c r="O519" s="58"/>
    </row>
    <row r="520" spans="1:15" x14ac:dyDescent="0.2">
      <c r="A520" s="56" t="s">
        <v>44</v>
      </c>
      <c r="B520" s="63"/>
      <c r="C520" s="64"/>
      <c r="D520" s="63">
        <v>0.04</v>
      </c>
      <c r="E520" s="64"/>
      <c r="F520" s="65">
        <v>0.04</v>
      </c>
      <c r="G520" s="64"/>
      <c r="H520" s="65">
        <v>0</v>
      </c>
      <c r="I520" s="64"/>
      <c r="J520" s="63">
        <v>0</v>
      </c>
      <c r="K520" s="64"/>
      <c r="L520" s="65">
        <v>0.04</v>
      </c>
      <c r="M520" s="64"/>
      <c r="N520" s="65">
        <v>0</v>
      </c>
      <c r="O520" s="64"/>
    </row>
    <row r="521" spans="1:15" x14ac:dyDescent="0.2">
      <c r="A521" s="59"/>
      <c r="B521" s="66"/>
      <c r="C521" s="67"/>
      <c r="D521" s="66"/>
      <c r="E521" s="67"/>
      <c r="F521" s="68"/>
      <c r="G521" s="67"/>
      <c r="H521" s="68"/>
      <c r="I521" s="67"/>
      <c r="J521" s="66"/>
      <c r="K521" s="67"/>
      <c r="L521" s="68"/>
      <c r="M521" s="67"/>
      <c r="N521" s="68"/>
      <c r="O521" s="67"/>
    </row>
    <row r="522" spans="1:15" x14ac:dyDescent="0.2">
      <c r="A522" s="56" t="s">
        <v>45</v>
      </c>
      <c r="B522" s="69"/>
      <c r="C522" s="64"/>
      <c r="D522" s="69" t="s">
        <v>40</v>
      </c>
      <c r="E522" s="64">
        <v>0.4</v>
      </c>
      <c r="F522" s="65"/>
      <c r="G522" s="64">
        <v>26.6</v>
      </c>
      <c r="H522" s="65"/>
      <c r="I522" s="64">
        <v>24.8</v>
      </c>
      <c r="J522" s="63"/>
      <c r="K522" s="64">
        <v>22.3</v>
      </c>
      <c r="L522" s="65"/>
      <c r="M522" s="64">
        <v>14.2</v>
      </c>
      <c r="N522" s="65"/>
      <c r="O522" s="64">
        <v>1.3</v>
      </c>
    </row>
    <row r="523" spans="1:15" x14ac:dyDescent="0.2">
      <c r="A523" s="59" t="s">
        <v>46</v>
      </c>
      <c r="B523" s="70"/>
      <c r="C523" s="67"/>
      <c r="D523" s="70" t="s">
        <v>40</v>
      </c>
      <c r="E523" s="67">
        <v>1.1000000000000001</v>
      </c>
      <c r="F523" s="68"/>
      <c r="G523" s="67">
        <v>10.4</v>
      </c>
      <c r="H523" s="68"/>
      <c r="I523" s="67">
        <v>19</v>
      </c>
      <c r="J523" s="66"/>
      <c r="K523" s="67">
        <v>17.8</v>
      </c>
      <c r="L523" s="68"/>
      <c r="M523" s="67">
        <v>8.3000000000000007</v>
      </c>
      <c r="N523" s="68"/>
      <c r="O523" s="67">
        <v>0.46</v>
      </c>
    </row>
    <row r="524" spans="1:15" x14ac:dyDescent="0.2">
      <c r="A524" s="56" t="s">
        <v>47</v>
      </c>
      <c r="B524" s="69"/>
      <c r="C524" s="64"/>
      <c r="D524" s="69" t="s">
        <v>40</v>
      </c>
      <c r="E524" s="64">
        <v>0.22</v>
      </c>
      <c r="F524" s="65"/>
      <c r="G524" s="64">
        <v>25.1</v>
      </c>
      <c r="H524" s="65"/>
      <c r="I524" s="64">
        <v>13.7</v>
      </c>
      <c r="J524" s="63"/>
      <c r="K524" s="64">
        <v>12.4</v>
      </c>
      <c r="L524" s="65"/>
      <c r="M524" s="64">
        <v>4.5999999999999996</v>
      </c>
      <c r="N524" s="65"/>
      <c r="O524" s="64">
        <v>0.21</v>
      </c>
    </row>
    <row r="525" spans="1:15" x14ac:dyDescent="0.2">
      <c r="A525" s="57" t="s">
        <v>48</v>
      </c>
      <c r="B525" s="71"/>
      <c r="C525" s="72"/>
      <c r="D525" s="71" t="s">
        <v>40</v>
      </c>
      <c r="E525" s="72">
        <v>0</v>
      </c>
      <c r="F525" s="73"/>
      <c r="G525" s="72">
        <v>1.7</v>
      </c>
      <c r="H525" s="73"/>
      <c r="I525" s="72">
        <v>7</v>
      </c>
      <c r="J525" s="74"/>
      <c r="K525" s="72">
        <v>4.5</v>
      </c>
      <c r="L525" s="73"/>
      <c r="M525" s="72">
        <v>0.96</v>
      </c>
      <c r="N525" s="73"/>
      <c r="O525" s="72">
        <v>0</v>
      </c>
    </row>
    <row r="528" spans="1:15" x14ac:dyDescent="0.2">
      <c r="A528" s="118" t="s">
        <v>56</v>
      </c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20"/>
    </row>
    <row r="529" spans="1:18" x14ac:dyDescent="0.2">
      <c r="A529" s="54"/>
      <c r="B529" s="116" t="s">
        <v>57</v>
      </c>
      <c r="C529" s="117"/>
      <c r="D529" s="116" t="s">
        <v>7</v>
      </c>
      <c r="E529" s="117"/>
      <c r="F529" s="116" t="s">
        <v>8</v>
      </c>
      <c r="G529" s="117"/>
      <c r="H529" s="116" t="s">
        <v>9</v>
      </c>
      <c r="I529" s="117"/>
      <c r="J529" s="116" t="s">
        <v>10</v>
      </c>
      <c r="K529" s="117"/>
      <c r="L529" s="116" t="s">
        <v>11</v>
      </c>
      <c r="M529" s="117"/>
      <c r="N529" s="116" t="s">
        <v>35</v>
      </c>
      <c r="O529" s="117"/>
    </row>
    <row r="530" spans="1:18" x14ac:dyDescent="0.2">
      <c r="A530" s="29" t="s">
        <v>26</v>
      </c>
      <c r="B530" s="17"/>
      <c r="C530" s="30"/>
      <c r="D530" s="17">
        <v>6.5</v>
      </c>
      <c r="E530" s="30"/>
      <c r="F530" s="17">
        <v>18.7</v>
      </c>
      <c r="G530" s="30"/>
      <c r="H530" s="17">
        <v>15.3</v>
      </c>
      <c r="I530" s="19"/>
      <c r="J530" s="17">
        <v>12.1</v>
      </c>
      <c r="K530" s="30"/>
      <c r="L530" s="17">
        <v>9.1</v>
      </c>
      <c r="M530" s="30"/>
      <c r="N530" s="17"/>
      <c r="O530" s="30"/>
    </row>
    <row r="531" spans="1:18" x14ac:dyDescent="0.2">
      <c r="A531" s="28" t="s">
        <v>27</v>
      </c>
      <c r="B531" s="3"/>
      <c r="C531" s="31"/>
      <c r="D531" s="3">
        <v>19.7</v>
      </c>
      <c r="E531" s="31"/>
      <c r="F531" s="3">
        <v>51.1</v>
      </c>
      <c r="G531" s="31"/>
      <c r="H531" s="3">
        <v>52.6</v>
      </c>
      <c r="I531" s="4"/>
      <c r="J531" s="3">
        <v>38.1</v>
      </c>
      <c r="K531" s="31"/>
      <c r="L531" s="3">
        <v>28.6</v>
      </c>
      <c r="M531" s="31"/>
      <c r="N531" s="3"/>
      <c r="O531" s="31"/>
    </row>
    <row r="532" spans="1:18" x14ac:dyDescent="0.2">
      <c r="A532" s="28" t="s">
        <v>34</v>
      </c>
      <c r="B532" s="3"/>
      <c r="C532" s="35"/>
      <c r="D532" s="3"/>
      <c r="E532" s="35">
        <v>1</v>
      </c>
      <c r="F532" s="3"/>
      <c r="G532" s="35">
        <v>5</v>
      </c>
      <c r="H532" s="3"/>
      <c r="I532" s="35">
        <v>12</v>
      </c>
      <c r="J532" s="3"/>
      <c r="K532" s="35">
        <v>12</v>
      </c>
      <c r="L532" s="3"/>
      <c r="M532" s="35">
        <v>3</v>
      </c>
      <c r="N532" s="3"/>
      <c r="O532" s="35"/>
    </row>
    <row r="533" spans="1:18" x14ac:dyDescent="0.2">
      <c r="A533" s="29" t="s">
        <v>28</v>
      </c>
      <c r="B533" s="17"/>
      <c r="C533" s="32"/>
      <c r="D533" s="17"/>
      <c r="E533" s="32">
        <v>4</v>
      </c>
      <c r="F533" s="33"/>
      <c r="G533" s="32">
        <v>16.600000000000001</v>
      </c>
      <c r="H533" s="33"/>
      <c r="I533" s="32">
        <v>24.8</v>
      </c>
      <c r="J533" s="34"/>
      <c r="K533" s="32">
        <v>22.3</v>
      </c>
      <c r="L533" s="33"/>
      <c r="M533" s="32">
        <v>14.2</v>
      </c>
      <c r="N533" s="33"/>
      <c r="O533" s="32"/>
    </row>
    <row r="534" spans="1:18" x14ac:dyDescent="0.2">
      <c r="A534" s="28" t="s">
        <v>29</v>
      </c>
      <c r="B534" s="3"/>
      <c r="C534" s="35"/>
      <c r="D534" s="3"/>
      <c r="E534" s="35">
        <v>1.1000000000000001</v>
      </c>
      <c r="F534" s="36"/>
      <c r="G534" s="35">
        <v>10.4</v>
      </c>
      <c r="H534" s="36"/>
      <c r="I534" s="35">
        <v>19</v>
      </c>
      <c r="J534" s="37"/>
      <c r="K534" s="35">
        <v>17.8</v>
      </c>
      <c r="L534" s="36"/>
      <c r="M534" s="35">
        <v>8.3000000000000007</v>
      </c>
      <c r="N534" s="36"/>
      <c r="O534" s="35"/>
    </row>
    <row r="535" spans="1:18" x14ac:dyDescent="0.2">
      <c r="A535" s="29" t="s">
        <v>30</v>
      </c>
      <c r="B535" s="17"/>
      <c r="C535" s="32"/>
      <c r="D535" s="17"/>
      <c r="E535" s="32">
        <v>0.2</v>
      </c>
      <c r="F535" s="33"/>
      <c r="G535" s="32">
        <v>5.0999999999999996</v>
      </c>
      <c r="H535" s="33"/>
      <c r="I535" s="32">
        <v>13.7</v>
      </c>
      <c r="J535" s="34"/>
      <c r="K535" s="32">
        <v>12.4</v>
      </c>
      <c r="L535" s="33"/>
      <c r="M535" s="32">
        <v>4.5999999999999996</v>
      </c>
      <c r="N535" s="33"/>
      <c r="O535" s="32"/>
    </row>
    <row r="536" spans="1:18" x14ac:dyDescent="0.2">
      <c r="A536" s="41" t="s">
        <v>31</v>
      </c>
      <c r="B536" s="83"/>
      <c r="C536" s="38"/>
      <c r="D536" s="83"/>
      <c r="E536" s="38">
        <v>0</v>
      </c>
      <c r="F536" s="39"/>
      <c r="G536" s="38">
        <v>1.7</v>
      </c>
      <c r="H536" s="39"/>
      <c r="I536" s="38">
        <v>7</v>
      </c>
      <c r="J536" s="40"/>
      <c r="K536" s="38">
        <v>4.5</v>
      </c>
      <c r="L536" s="39"/>
      <c r="M536" s="38">
        <v>1</v>
      </c>
      <c r="N536" s="39"/>
      <c r="O536" s="38"/>
    </row>
    <row r="537" spans="1:18" x14ac:dyDescent="0.2">
      <c r="A537" s="44" t="s">
        <v>32</v>
      </c>
      <c r="B537" s="45"/>
      <c r="C537" s="46">
        <f>ROUND(((C536*30)+(C535*30)+(C534*30)+(C533*30))/120,2)</f>
        <v>0</v>
      </c>
      <c r="D537" s="45"/>
      <c r="E537" s="46">
        <f>ROUND(((E536*30)+(E535*30)+(E534*30)+(E533*30))/120,2)</f>
        <v>1.33</v>
      </c>
      <c r="F537" s="45"/>
      <c r="G537" s="46">
        <f>ROUND(((G536*31)+(G535*31)+(G534*31)+(G533*31))/124,2)</f>
        <v>8.4499999999999993</v>
      </c>
      <c r="H537" s="45"/>
      <c r="I537" s="46">
        <f>ROUND(((I536*31)+(I535*31)+(I534*31)+(I533*31))/124,2)</f>
        <v>16.13</v>
      </c>
      <c r="J537" s="45"/>
      <c r="K537" s="46">
        <f>ROUND(((K536*28)+(K535*28)+(K534*28)+(K533*28))/112,2)+1</f>
        <v>15.25</v>
      </c>
      <c r="L537" s="45"/>
      <c r="M537" s="46">
        <f>ROUND(((M536*31)+(M535*31)+(M534*31)+(M533*31))/124,2)</f>
        <v>7.03</v>
      </c>
      <c r="N537" s="45"/>
      <c r="O537" s="46">
        <f>ROUND(((O536*31)+(O535*31)+(O534*31)+(O533*31))/124,2)</f>
        <v>0</v>
      </c>
    </row>
    <row r="541" spans="1:18" x14ac:dyDescent="0.2">
      <c r="A541" s="116" t="s">
        <v>72</v>
      </c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17"/>
      <c r="P541" s="123"/>
      <c r="Q541" s="121"/>
      <c r="R541" s="121"/>
    </row>
    <row r="542" spans="1:18" x14ac:dyDescent="0.2">
      <c r="A542" s="124" t="s">
        <v>71</v>
      </c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6"/>
      <c r="P542" s="2"/>
      <c r="Q542" s="2"/>
      <c r="R542" s="2"/>
    </row>
    <row r="543" spans="1:18" x14ac:dyDescent="0.2">
      <c r="A543" s="24" t="s">
        <v>75</v>
      </c>
      <c r="B543" s="127" t="s">
        <v>57</v>
      </c>
      <c r="C543" s="128"/>
      <c r="D543" s="127" t="s">
        <v>7</v>
      </c>
      <c r="E543" s="128"/>
      <c r="F543" s="127" t="s">
        <v>8</v>
      </c>
      <c r="G543" s="128"/>
      <c r="H543" s="127" t="s">
        <v>9</v>
      </c>
      <c r="I543" s="128"/>
      <c r="J543" s="127" t="s">
        <v>10</v>
      </c>
      <c r="K543" s="128"/>
      <c r="L543" s="127" t="s">
        <v>11</v>
      </c>
      <c r="M543" s="128"/>
      <c r="N543" s="127" t="s">
        <v>35</v>
      </c>
      <c r="O543" s="128"/>
    </row>
    <row r="544" spans="1:18" x14ac:dyDescent="0.2">
      <c r="A544" s="25" t="s">
        <v>0</v>
      </c>
      <c r="B544" s="7" t="s">
        <v>2</v>
      </c>
      <c r="C544" s="11" t="s">
        <v>1</v>
      </c>
      <c r="D544" s="7" t="s">
        <v>2</v>
      </c>
      <c r="E544" s="11" t="s">
        <v>1</v>
      </c>
      <c r="F544" s="7" t="s">
        <v>2</v>
      </c>
      <c r="G544" s="11" t="s">
        <v>1</v>
      </c>
      <c r="H544" s="7" t="s">
        <v>2</v>
      </c>
      <c r="I544" s="11" t="s">
        <v>1</v>
      </c>
      <c r="J544" s="7" t="s">
        <v>2</v>
      </c>
      <c r="K544" s="11" t="s">
        <v>1</v>
      </c>
      <c r="L544" s="7" t="s">
        <v>2</v>
      </c>
      <c r="M544" s="11" t="s">
        <v>1</v>
      </c>
      <c r="N544" s="7" t="s">
        <v>2</v>
      </c>
      <c r="O544" s="11" t="s">
        <v>1</v>
      </c>
    </row>
    <row r="545" spans="1:15" x14ac:dyDescent="0.2">
      <c r="A545" s="26">
        <v>1</v>
      </c>
      <c r="B545" s="17"/>
      <c r="C545" s="19"/>
      <c r="D545" s="17"/>
      <c r="E545" s="19"/>
      <c r="F545" s="17"/>
      <c r="G545" s="19">
        <v>1</v>
      </c>
      <c r="H545" s="17"/>
      <c r="I545" s="19"/>
      <c r="J545" s="17"/>
      <c r="K545" s="19">
        <v>17.2</v>
      </c>
      <c r="L545" s="17"/>
      <c r="M545" s="19">
        <v>4.5</v>
      </c>
      <c r="N545" s="17">
        <v>2</v>
      </c>
      <c r="O545" s="19">
        <v>4</v>
      </c>
    </row>
    <row r="546" spans="1:15" x14ac:dyDescent="0.2">
      <c r="A546" s="25">
        <v>2</v>
      </c>
      <c r="B546" s="3"/>
      <c r="C546" s="27"/>
      <c r="D546" s="3"/>
      <c r="E546" s="27"/>
      <c r="F546" s="3"/>
      <c r="G546" s="4"/>
      <c r="H546" s="3" t="s">
        <v>49</v>
      </c>
      <c r="I546" s="4"/>
      <c r="J546" s="3"/>
      <c r="K546" s="4">
        <v>17</v>
      </c>
      <c r="L546" s="3"/>
      <c r="M546" s="4">
        <v>4.5</v>
      </c>
      <c r="N546" s="3"/>
      <c r="O546" s="4" t="s">
        <v>49</v>
      </c>
    </row>
    <row r="547" spans="1:15" x14ac:dyDescent="0.2">
      <c r="A547" s="26">
        <v>3</v>
      </c>
      <c r="B547" s="17"/>
      <c r="C547" s="19"/>
      <c r="D547" s="17"/>
      <c r="E547" s="19"/>
      <c r="F547" s="17"/>
      <c r="G547" s="19"/>
      <c r="H547" s="17">
        <v>1</v>
      </c>
      <c r="I547" s="19">
        <v>1</v>
      </c>
      <c r="J547" s="17"/>
      <c r="K547" s="19">
        <v>13.8</v>
      </c>
      <c r="L547" s="17">
        <v>0.5</v>
      </c>
      <c r="M547" s="19">
        <v>4.4000000000000004</v>
      </c>
      <c r="N547" s="17"/>
      <c r="O547" s="19"/>
    </row>
    <row r="548" spans="1:15" x14ac:dyDescent="0.2">
      <c r="A548" s="25">
        <v>4</v>
      </c>
      <c r="B548" s="3"/>
      <c r="C548" s="4"/>
      <c r="D548" s="3"/>
      <c r="E548" s="4"/>
      <c r="F548" s="3"/>
      <c r="G548" s="4"/>
      <c r="H548" s="3"/>
      <c r="I548" s="4">
        <v>0.5</v>
      </c>
      <c r="J548" s="3"/>
      <c r="K548" s="4">
        <v>7.2</v>
      </c>
      <c r="L548" s="3">
        <v>5.5</v>
      </c>
      <c r="M548" s="4">
        <v>8.6</v>
      </c>
      <c r="N548" s="3"/>
      <c r="O548" s="4"/>
    </row>
    <row r="549" spans="1:15" x14ac:dyDescent="0.2">
      <c r="A549" s="26">
        <v>5</v>
      </c>
      <c r="B549" s="17"/>
      <c r="C549" s="19"/>
      <c r="D549" s="17"/>
      <c r="E549" s="19"/>
      <c r="F549" s="17"/>
      <c r="G549" s="19"/>
      <c r="H549" s="17"/>
      <c r="I549" s="19"/>
      <c r="J549" s="17"/>
      <c r="K549" s="19" t="s">
        <v>49</v>
      </c>
      <c r="L549" s="17">
        <v>1</v>
      </c>
      <c r="M549" s="19">
        <v>7.4</v>
      </c>
      <c r="N549" s="17"/>
      <c r="O549" s="19"/>
    </row>
    <row r="550" spans="1:15" x14ac:dyDescent="0.2">
      <c r="A550" s="25">
        <v>6</v>
      </c>
      <c r="B550" s="3"/>
      <c r="C550" s="4"/>
      <c r="D550" s="3"/>
      <c r="E550" s="4"/>
      <c r="F550" s="3">
        <v>0.5</v>
      </c>
      <c r="G550" s="4">
        <v>0.5</v>
      </c>
      <c r="H550" s="3"/>
      <c r="I550" s="4"/>
      <c r="J550" s="3"/>
      <c r="K550" s="4" t="s">
        <v>49</v>
      </c>
      <c r="L550" s="3">
        <v>2.8</v>
      </c>
      <c r="M550" s="4">
        <v>7.6</v>
      </c>
      <c r="N550" s="3"/>
      <c r="O550" s="4"/>
    </row>
    <row r="551" spans="1:15" x14ac:dyDescent="0.2">
      <c r="A551" s="26">
        <v>7</v>
      </c>
      <c r="B551" s="17"/>
      <c r="C551" s="19"/>
      <c r="D551" s="17"/>
      <c r="E551" s="19"/>
      <c r="F551" s="17">
        <v>8.5</v>
      </c>
      <c r="G551" s="19">
        <v>9</v>
      </c>
      <c r="H551" s="17">
        <v>2</v>
      </c>
      <c r="I551" s="19">
        <v>2</v>
      </c>
      <c r="J551" s="17"/>
      <c r="K551" s="19" t="s">
        <v>49</v>
      </c>
      <c r="L551" s="17">
        <v>5</v>
      </c>
      <c r="M551" s="19">
        <v>12.8</v>
      </c>
      <c r="N551" s="17"/>
      <c r="O551" s="19"/>
    </row>
    <row r="552" spans="1:15" x14ac:dyDescent="0.2">
      <c r="A552" s="25">
        <v>8</v>
      </c>
      <c r="B552" s="3"/>
      <c r="C552" s="4"/>
      <c r="D552" s="3"/>
      <c r="E552" s="4"/>
      <c r="F552" s="3">
        <v>0.5</v>
      </c>
      <c r="G552" s="4">
        <v>9</v>
      </c>
      <c r="H552" s="3"/>
      <c r="I552" s="4"/>
      <c r="J552" s="3"/>
      <c r="K552" s="4" t="s">
        <v>49</v>
      </c>
      <c r="L552" s="3"/>
      <c r="M552" s="4"/>
      <c r="N552" s="3"/>
      <c r="O552" s="4"/>
    </row>
    <row r="553" spans="1:15" x14ac:dyDescent="0.2">
      <c r="A553" s="26">
        <v>9</v>
      </c>
      <c r="B553" s="17"/>
      <c r="C553" s="19"/>
      <c r="D553" s="17" t="s">
        <v>49</v>
      </c>
      <c r="E553" s="19" t="s">
        <v>49</v>
      </c>
      <c r="F553" s="17"/>
      <c r="G553" s="19">
        <v>6</v>
      </c>
      <c r="H553" s="17">
        <v>2.5</v>
      </c>
      <c r="I553" s="19">
        <v>2</v>
      </c>
      <c r="J553" s="17">
        <v>1</v>
      </c>
      <c r="K553" s="19">
        <v>1</v>
      </c>
      <c r="L553" s="17"/>
      <c r="M553" s="19"/>
      <c r="N553" s="17"/>
      <c r="O553" s="19"/>
    </row>
    <row r="554" spans="1:15" x14ac:dyDescent="0.2">
      <c r="A554" s="25">
        <v>10</v>
      </c>
      <c r="B554" s="3"/>
      <c r="C554" s="4"/>
      <c r="D554" s="3"/>
      <c r="E554" s="4"/>
      <c r="F554" s="3"/>
      <c r="G554" s="4">
        <v>5</v>
      </c>
      <c r="H554" s="3">
        <v>21</v>
      </c>
      <c r="I554" s="4">
        <v>21</v>
      </c>
      <c r="J554" s="3"/>
      <c r="K554" s="4" t="s">
        <v>49</v>
      </c>
      <c r="L554" s="3"/>
      <c r="M554" s="4"/>
      <c r="N554" s="3"/>
      <c r="O554" s="4"/>
    </row>
    <row r="555" spans="1:15" x14ac:dyDescent="0.2">
      <c r="A555" s="26">
        <v>11</v>
      </c>
      <c r="B555" s="17"/>
      <c r="C555" s="19"/>
      <c r="D555" s="17"/>
      <c r="E555" s="19"/>
      <c r="F555" s="17"/>
      <c r="G555" s="19">
        <v>4</v>
      </c>
      <c r="H555" s="17">
        <v>2</v>
      </c>
      <c r="I555" s="19">
        <v>14</v>
      </c>
      <c r="J555" s="17">
        <v>0.5</v>
      </c>
      <c r="K555" s="19" t="s">
        <v>49</v>
      </c>
      <c r="L555" s="17"/>
      <c r="M555" s="19"/>
      <c r="N555" s="17"/>
      <c r="O555" s="19"/>
    </row>
    <row r="556" spans="1:15" x14ac:dyDescent="0.2">
      <c r="A556" s="25">
        <v>12</v>
      </c>
      <c r="B556" s="3"/>
      <c r="C556" s="4"/>
      <c r="D556" s="3"/>
      <c r="E556" s="4"/>
      <c r="F556" s="3" t="s">
        <v>49</v>
      </c>
      <c r="G556" s="4">
        <v>4</v>
      </c>
      <c r="H556" s="3"/>
      <c r="I556" s="4">
        <v>11</v>
      </c>
      <c r="J556" s="3">
        <v>2</v>
      </c>
      <c r="K556" s="4">
        <v>2</v>
      </c>
      <c r="L556" s="3"/>
      <c r="M556" s="4"/>
      <c r="N556" s="3"/>
      <c r="O556" s="4"/>
    </row>
    <row r="557" spans="1:15" x14ac:dyDescent="0.2">
      <c r="A557" s="26">
        <v>13</v>
      </c>
      <c r="B557" s="17"/>
      <c r="C557" s="19"/>
      <c r="D557" s="17">
        <v>4</v>
      </c>
      <c r="E557" s="19">
        <v>4</v>
      </c>
      <c r="F557" s="17"/>
      <c r="G557" s="19">
        <v>3</v>
      </c>
      <c r="H557" s="17"/>
      <c r="I557" s="19">
        <v>10</v>
      </c>
      <c r="J557" s="17">
        <v>4.5</v>
      </c>
      <c r="K557" s="19">
        <v>4.5</v>
      </c>
      <c r="L557" s="17"/>
      <c r="M557" s="19"/>
      <c r="N557" s="17"/>
      <c r="O557" s="19"/>
    </row>
    <row r="558" spans="1:15" x14ac:dyDescent="0.2">
      <c r="A558" s="25">
        <v>14</v>
      </c>
      <c r="B558" s="3"/>
      <c r="C558" s="4"/>
      <c r="D558" s="3">
        <v>0.5</v>
      </c>
      <c r="E558" s="4">
        <v>1</v>
      </c>
      <c r="F558" s="3"/>
      <c r="G558" s="4" t="s">
        <v>49</v>
      </c>
      <c r="H558" s="3"/>
      <c r="I558" s="4">
        <v>8.5</v>
      </c>
      <c r="J558" s="3">
        <v>9</v>
      </c>
      <c r="K558" s="4">
        <v>9</v>
      </c>
      <c r="L558" s="3"/>
      <c r="M558" s="4"/>
      <c r="N558" s="3"/>
      <c r="O558" s="4"/>
    </row>
    <row r="559" spans="1:15" x14ac:dyDescent="0.2">
      <c r="A559" s="26">
        <v>15</v>
      </c>
      <c r="B559" s="17"/>
      <c r="C559" s="19"/>
      <c r="D559" s="17"/>
      <c r="E559" s="19" t="s">
        <v>49</v>
      </c>
      <c r="F559" s="17"/>
      <c r="G559" s="19"/>
      <c r="H559" s="17"/>
      <c r="I559" s="19">
        <v>8</v>
      </c>
      <c r="J559" s="17"/>
      <c r="K559" s="19">
        <v>3</v>
      </c>
      <c r="L559" s="17"/>
      <c r="M559" s="19"/>
      <c r="N559" s="17"/>
      <c r="O559" s="19"/>
    </row>
    <row r="560" spans="1:15" x14ac:dyDescent="0.2">
      <c r="A560" s="25">
        <v>16</v>
      </c>
      <c r="B560" s="3"/>
      <c r="C560" s="4"/>
      <c r="D560" s="3">
        <v>3</v>
      </c>
      <c r="E560" s="4">
        <v>3</v>
      </c>
      <c r="F560" s="3"/>
      <c r="G560" s="4"/>
      <c r="H560" s="3" t="s">
        <v>49</v>
      </c>
      <c r="I560" s="4">
        <v>8</v>
      </c>
      <c r="J560" s="3">
        <v>0.5</v>
      </c>
      <c r="K560" s="4">
        <v>2</v>
      </c>
      <c r="L560" s="3">
        <v>1</v>
      </c>
      <c r="M560" s="4">
        <v>1</v>
      </c>
      <c r="N560" s="3"/>
      <c r="O560" s="4"/>
    </row>
    <row r="561" spans="1:15" x14ac:dyDescent="0.2">
      <c r="A561" s="26">
        <v>17</v>
      </c>
      <c r="B561" s="17"/>
      <c r="C561" s="19"/>
      <c r="D561" s="17" t="s">
        <v>49</v>
      </c>
      <c r="E561" s="19">
        <v>2</v>
      </c>
      <c r="F561" s="17"/>
      <c r="G561" s="19"/>
      <c r="H561" s="17"/>
      <c r="I561" s="19">
        <v>7.8</v>
      </c>
      <c r="J561" s="17"/>
      <c r="K561" s="19">
        <v>2</v>
      </c>
      <c r="L561" s="17" t="s">
        <v>49</v>
      </c>
      <c r="M561" s="19" t="s">
        <v>49</v>
      </c>
      <c r="N561" s="17"/>
      <c r="O561" s="19"/>
    </row>
    <row r="562" spans="1:15" x14ac:dyDescent="0.2">
      <c r="A562" s="25">
        <v>18</v>
      </c>
      <c r="B562" s="3"/>
      <c r="C562" s="4"/>
      <c r="D562" s="3"/>
      <c r="E562" s="4">
        <v>1</v>
      </c>
      <c r="F562" s="3"/>
      <c r="G562" s="4"/>
      <c r="H562" s="3">
        <v>1</v>
      </c>
      <c r="I562" s="4">
        <v>8.8000000000000007</v>
      </c>
      <c r="J562" s="3">
        <v>6.5</v>
      </c>
      <c r="K562" s="4">
        <v>8.5</v>
      </c>
      <c r="L562" s="3" t="s">
        <v>49</v>
      </c>
      <c r="M562" s="4"/>
      <c r="N562" s="3"/>
      <c r="O562" s="4"/>
    </row>
    <row r="563" spans="1:15" x14ac:dyDescent="0.2">
      <c r="A563" s="26">
        <v>19</v>
      </c>
      <c r="B563" s="17"/>
      <c r="C563" s="19"/>
      <c r="D563" s="17"/>
      <c r="E563" s="19">
        <v>1</v>
      </c>
      <c r="F563" s="17"/>
      <c r="G563" s="19"/>
      <c r="H563" s="17">
        <v>2.5</v>
      </c>
      <c r="I563" s="19">
        <v>12</v>
      </c>
      <c r="J563" s="17"/>
      <c r="K563" s="19">
        <v>8.5</v>
      </c>
      <c r="L563" s="17"/>
      <c r="M563" s="19"/>
      <c r="N563" s="17"/>
      <c r="O563" s="19"/>
    </row>
    <row r="564" spans="1:15" x14ac:dyDescent="0.2">
      <c r="A564" s="25">
        <v>20</v>
      </c>
      <c r="B564" s="3"/>
      <c r="C564" s="4"/>
      <c r="D564" s="3">
        <v>1.5</v>
      </c>
      <c r="E564" s="4">
        <v>2</v>
      </c>
      <c r="F564" s="3"/>
      <c r="G564" s="4"/>
      <c r="H564" s="3">
        <v>2</v>
      </c>
      <c r="I564" s="4">
        <v>13</v>
      </c>
      <c r="J564" s="3"/>
      <c r="K564" s="4">
        <v>7</v>
      </c>
      <c r="L564" s="3"/>
      <c r="M564" s="4"/>
      <c r="N564" s="3"/>
      <c r="O564" s="4"/>
    </row>
    <row r="565" spans="1:15" x14ac:dyDescent="0.2">
      <c r="A565" s="26">
        <v>21</v>
      </c>
      <c r="B565" s="17" t="s">
        <v>49</v>
      </c>
      <c r="C565" s="19"/>
      <c r="D565" s="17" t="s">
        <v>49</v>
      </c>
      <c r="E565" s="19">
        <v>2</v>
      </c>
      <c r="F565" s="17"/>
      <c r="G565" s="19"/>
      <c r="H565" s="17" t="s">
        <v>49</v>
      </c>
      <c r="I565" s="19">
        <v>10.9</v>
      </c>
      <c r="J565" s="17"/>
      <c r="K565" s="19">
        <v>6.5</v>
      </c>
      <c r="L565" s="17"/>
      <c r="M565" s="19"/>
      <c r="N565" s="17"/>
      <c r="O565" s="19"/>
    </row>
    <row r="566" spans="1:15" x14ac:dyDescent="0.2">
      <c r="A566" s="25">
        <v>22</v>
      </c>
      <c r="B566" s="3"/>
      <c r="C566" s="4"/>
      <c r="D566" s="3">
        <v>3.5</v>
      </c>
      <c r="E566" s="4">
        <v>5</v>
      </c>
      <c r="F566" s="3">
        <v>2</v>
      </c>
      <c r="G566" s="4">
        <v>2</v>
      </c>
      <c r="H566" s="3" t="s">
        <v>49</v>
      </c>
      <c r="I566" s="4">
        <v>10</v>
      </c>
      <c r="J566" s="3"/>
      <c r="K566" s="4">
        <v>6.5</v>
      </c>
      <c r="L566" s="3"/>
      <c r="M566" s="4"/>
      <c r="N566" s="3"/>
      <c r="O566" s="4"/>
    </row>
    <row r="567" spans="1:15" x14ac:dyDescent="0.2">
      <c r="A567" s="26">
        <v>23</v>
      </c>
      <c r="B567" s="20"/>
      <c r="C567" s="19"/>
      <c r="D567" s="20"/>
      <c r="E567" s="19">
        <v>4</v>
      </c>
      <c r="F567" s="17"/>
      <c r="G567" s="19">
        <v>2</v>
      </c>
      <c r="H567" s="17">
        <v>1.4</v>
      </c>
      <c r="I567" s="19">
        <v>10.5</v>
      </c>
      <c r="J567" s="17"/>
      <c r="K567" s="19">
        <v>7.5</v>
      </c>
      <c r="L567" s="17"/>
      <c r="M567" s="19"/>
      <c r="N567" s="17"/>
      <c r="O567" s="19"/>
    </row>
    <row r="568" spans="1:15" x14ac:dyDescent="0.2">
      <c r="A568" s="25">
        <v>24</v>
      </c>
      <c r="B568" s="3"/>
      <c r="C568" s="4"/>
      <c r="D568" s="3"/>
      <c r="E568" s="4" t="s">
        <v>49</v>
      </c>
      <c r="F568" s="3"/>
      <c r="G568" s="4"/>
      <c r="H568" s="3"/>
      <c r="I568" s="4">
        <v>6.2</v>
      </c>
      <c r="J568" s="3"/>
      <c r="K568" s="4" t="s">
        <v>49</v>
      </c>
      <c r="L568" s="3"/>
      <c r="M568" s="4"/>
      <c r="N568" s="3"/>
      <c r="O568" s="4"/>
    </row>
    <row r="569" spans="1:15" x14ac:dyDescent="0.2">
      <c r="A569" s="26">
        <v>25</v>
      </c>
      <c r="B569" s="17"/>
      <c r="C569" s="19"/>
      <c r="D569" s="17"/>
      <c r="E569" s="19"/>
      <c r="F569" s="17"/>
      <c r="G569" s="19"/>
      <c r="H569" s="17">
        <v>4</v>
      </c>
      <c r="I569" s="19">
        <v>9.1</v>
      </c>
      <c r="J569" s="17">
        <v>0.4</v>
      </c>
      <c r="K569" s="19" t="s">
        <v>49</v>
      </c>
      <c r="L569" s="17"/>
      <c r="M569" s="19"/>
      <c r="N569" s="17"/>
      <c r="O569" s="19"/>
    </row>
    <row r="570" spans="1:15" x14ac:dyDescent="0.2">
      <c r="A570" s="25">
        <v>26</v>
      </c>
      <c r="B570" s="3"/>
      <c r="C570" s="4"/>
      <c r="D570" s="3"/>
      <c r="E570" s="4"/>
      <c r="F570" s="3" t="s">
        <v>49</v>
      </c>
      <c r="G570" s="4" t="s">
        <v>49</v>
      </c>
      <c r="H570" s="3"/>
      <c r="I570" s="4">
        <v>7.9</v>
      </c>
      <c r="J570" s="3">
        <v>3</v>
      </c>
      <c r="K570" s="4">
        <v>3</v>
      </c>
      <c r="L570" s="3"/>
      <c r="M570" s="4"/>
      <c r="N570" s="3"/>
      <c r="O570" s="4"/>
    </row>
    <row r="571" spans="1:15" x14ac:dyDescent="0.2">
      <c r="A571" s="26">
        <v>27</v>
      </c>
      <c r="B571" s="17"/>
      <c r="C571" s="19"/>
      <c r="D571" s="17">
        <v>2</v>
      </c>
      <c r="E571" s="19">
        <v>2</v>
      </c>
      <c r="F571" s="17"/>
      <c r="G571" s="19"/>
      <c r="H571" s="17">
        <v>5.5</v>
      </c>
      <c r="I571" s="19">
        <v>11.8</v>
      </c>
      <c r="J571" s="17">
        <v>2</v>
      </c>
      <c r="K571" s="19">
        <v>3.5</v>
      </c>
      <c r="L571" s="17"/>
      <c r="M571" s="19"/>
      <c r="N571" s="17"/>
      <c r="O571" s="19"/>
    </row>
    <row r="572" spans="1:15" x14ac:dyDescent="0.2">
      <c r="A572" s="25">
        <v>28</v>
      </c>
      <c r="B572" s="3"/>
      <c r="C572" s="4"/>
      <c r="D572" s="3" t="s">
        <v>49</v>
      </c>
      <c r="E572" s="4">
        <v>2</v>
      </c>
      <c r="F572" s="3"/>
      <c r="G572" s="4"/>
      <c r="H572" s="3">
        <v>0.5</v>
      </c>
      <c r="I572" s="4">
        <v>10</v>
      </c>
      <c r="J572" s="3">
        <v>3</v>
      </c>
      <c r="K572" s="4">
        <v>4.9000000000000004</v>
      </c>
      <c r="L572" s="3"/>
      <c r="M572" s="4"/>
      <c r="N572" s="3"/>
      <c r="O572" s="4"/>
    </row>
    <row r="573" spans="1:15" x14ac:dyDescent="0.2">
      <c r="A573" s="26">
        <v>29</v>
      </c>
      <c r="B573" s="17"/>
      <c r="C573" s="19"/>
      <c r="D573" s="17"/>
      <c r="E573" s="19">
        <v>2</v>
      </c>
      <c r="F573" s="17">
        <v>1</v>
      </c>
      <c r="G573" s="19" t="s">
        <v>49</v>
      </c>
      <c r="H573" s="17">
        <v>14.5</v>
      </c>
      <c r="I573" s="19">
        <v>23.4</v>
      </c>
      <c r="J573" s="17"/>
      <c r="K573" s="19"/>
      <c r="L573" s="17"/>
      <c r="M573" s="19"/>
      <c r="N573" s="17"/>
      <c r="O573" s="19"/>
    </row>
    <row r="574" spans="1:15" x14ac:dyDescent="0.2">
      <c r="A574" s="25">
        <v>30</v>
      </c>
      <c r="B574" s="3"/>
      <c r="C574" s="4"/>
      <c r="D574" s="3">
        <v>0.5</v>
      </c>
      <c r="E574" s="4">
        <v>2.5</v>
      </c>
      <c r="F574" s="3">
        <v>4</v>
      </c>
      <c r="G574" s="4">
        <v>4</v>
      </c>
      <c r="H574" s="3" t="s">
        <v>49</v>
      </c>
      <c r="I574" s="4">
        <v>20.100000000000001</v>
      </c>
      <c r="J574" s="3"/>
      <c r="K574" s="4"/>
      <c r="L574" s="3"/>
      <c r="M574" s="4"/>
      <c r="N574" s="3"/>
      <c r="O574" s="4"/>
    </row>
    <row r="575" spans="1:15" x14ac:dyDescent="0.2">
      <c r="A575" s="26">
        <v>31</v>
      </c>
      <c r="B575" s="21"/>
      <c r="C575" s="23"/>
      <c r="D575" s="21"/>
      <c r="E575" s="23"/>
      <c r="F575" s="21"/>
      <c r="G575" s="23">
        <v>4</v>
      </c>
      <c r="H575" s="21"/>
      <c r="I575" s="23">
        <v>17.2</v>
      </c>
      <c r="J575" s="21"/>
      <c r="K575" s="23"/>
      <c r="L575" s="21">
        <v>5</v>
      </c>
      <c r="M575" s="23">
        <v>4.3</v>
      </c>
      <c r="N575" s="21"/>
      <c r="O575" s="23"/>
    </row>
    <row r="576" spans="1:15" x14ac:dyDescent="0.2">
      <c r="A576" s="25" t="s">
        <v>4</v>
      </c>
      <c r="B576" s="3"/>
      <c r="C576" s="2"/>
      <c r="D576" s="3"/>
      <c r="E576" s="2"/>
      <c r="F576" s="3"/>
      <c r="G576" s="2"/>
      <c r="H576" s="3"/>
      <c r="I576" s="2"/>
      <c r="J576" s="3"/>
      <c r="K576" s="2"/>
      <c r="L576" s="3"/>
      <c r="M576" s="4"/>
      <c r="N576" s="3"/>
      <c r="O576" s="4"/>
    </row>
    <row r="577" spans="1:18" x14ac:dyDescent="0.2">
      <c r="A577" s="25" t="s">
        <v>14</v>
      </c>
      <c r="B577" s="3">
        <f>COUNTA(B545:B575)</f>
        <v>1</v>
      </c>
      <c r="C577" s="2">
        <f>COUNTA(C545:C575)</f>
        <v>0</v>
      </c>
      <c r="D577" s="3">
        <f>COUNTA(D545:D575)</f>
        <v>11</v>
      </c>
      <c r="E577" s="2">
        <f>COUNTA(E545:E575)</f>
        <v>17</v>
      </c>
      <c r="F577" s="3">
        <f t="shared" ref="F577:K577" si="62">COUNTA(F545:F575)</f>
        <v>8</v>
      </c>
      <c r="G577" s="2">
        <f t="shared" si="62"/>
        <v>16</v>
      </c>
      <c r="H577" s="3">
        <f t="shared" si="62"/>
        <v>18</v>
      </c>
      <c r="I577" s="2">
        <f t="shared" si="62"/>
        <v>26</v>
      </c>
      <c r="J577" s="3">
        <f t="shared" si="62"/>
        <v>11</v>
      </c>
      <c r="K577" s="2">
        <f t="shared" si="62"/>
        <v>28</v>
      </c>
      <c r="L577" s="3">
        <f>COUNTA(L545:L575)</f>
        <v>9</v>
      </c>
      <c r="M577" s="2">
        <f>COUNTA(M545:M575)</f>
        <v>10</v>
      </c>
      <c r="N577" s="3">
        <f>COUNTA(N545:N575)</f>
        <v>1</v>
      </c>
      <c r="O577" s="4">
        <f>COUNTA(O545:O575)</f>
        <v>2</v>
      </c>
    </row>
    <row r="578" spans="1:18" x14ac:dyDescent="0.2">
      <c r="A578" s="6" t="s">
        <v>13</v>
      </c>
      <c r="B578" s="8">
        <f>SUM(B545:B575)</f>
        <v>0</v>
      </c>
      <c r="C578" s="12">
        <f>SUM(C545:C575)</f>
        <v>0</v>
      </c>
      <c r="D578" s="8">
        <f>SUM(D545:D575)</f>
        <v>15</v>
      </c>
      <c r="E578" s="12">
        <f>SUM(E545:E575)</f>
        <v>33.5</v>
      </c>
      <c r="F578" s="8">
        <f t="shared" ref="F578:K578" si="63">SUM(F545:F575)</f>
        <v>16.5</v>
      </c>
      <c r="G578" s="12">
        <f t="shared" si="63"/>
        <v>53.5</v>
      </c>
      <c r="H578" s="8">
        <f t="shared" si="63"/>
        <v>59.9</v>
      </c>
      <c r="I578" s="12">
        <f t="shared" si="63"/>
        <v>264.7</v>
      </c>
      <c r="J578" s="8">
        <f t="shared" si="63"/>
        <v>32.4</v>
      </c>
      <c r="K578" s="12">
        <f t="shared" si="63"/>
        <v>134.6</v>
      </c>
      <c r="L578" s="8">
        <f>SUM(L545:L575)</f>
        <v>20.8</v>
      </c>
      <c r="M578" s="12">
        <f>SUM(M545:M575)</f>
        <v>55.099999999999994</v>
      </c>
      <c r="N578" s="8">
        <f>SUM(N545:N575)</f>
        <v>2</v>
      </c>
      <c r="O578" s="13">
        <f>SUM(O545:O575)</f>
        <v>4</v>
      </c>
    </row>
    <row r="579" spans="1:18" x14ac:dyDescent="0.2">
      <c r="A579" s="16" t="s">
        <v>23</v>
      </c>
      <c r="B579" s="3"/>
      <c r="C579" s="2"/>
      <c r="D579" s="3"/>
      <c r="E579" s="2"/>
      <c r="F579" s="3"/>
      <c r="G579" s="2"/>
      <c r="H579" s="3"/>
      <c r="I579" s="2"/>
      <c r="J579" s="3"/>
      <c r="K579" s="2"/>
      <c r="L579" s="3"/>
      <c r="M579" s="2"/>
      <c r="N579" s="3"/>
      <c r="O579" s="75"/>
    </row>
    <row r="580" spans="1:18" x14ac:dyDescent="0.2">
      <c r="A580" s="3" t="s">
        <v>22</v>
      </c>
      <c r="B580" s="3">
        <f>+B577</f>
        <v>1</v>
      </c>
      <c r="C580" s="2">
        <f>+C577</f>
        <v>0</v>
      </c>
      <c r="D580" s="3">
        <f t="shared" ref="D580:O581" si="64">+B580+D577</f>
        <v>12</v>
      </c>
      <c r="E580" s="2">
        <f t="shared" si="64"/>
        <v>17</v>
      </c>
      <c r="F580" s="3">
        <f t="shared" si="64"/>
        <v>20</v>
      </c>
      <c r="G580" s="2">
        <f t="shared" si="64"/>
        <v>33</v>
      </c>
      <c r="H580" s="3">
        <f t="shared" si="64"/>
        <v>38</v>
      </c>
      <c r="I580" s="2">
        <f t="shared" si="64"/>
        <v>59</v>
      </c>
      <c r="J580" s="3">
        <f t="shared" si="64"/>
        <v>49</v>
      </c>
      <c r="K580" s="2">
        <f t="shared" si="64"/>
        <v>87</v>
      </c>
      <c r="L580" s="3">
        <f t="shared" si="64"/>
        <v>58</v>
      </c>
      <c r="M580" s="2">
        <f t="shared" si="64"/>
        <v>97</v>
      </c>
      <c r="N580" s="3">
        <f t="shared" si="64"/>
        <v>59</v>
      </c>
      <c r="O580" s="4">
        <f t="shared" si="64"/>
        <v>99</v>
      </c>
    </row>
    <row r="581" spans="1:18" ht="13.5" thickBot="1" x14ac:dyDescent="0.25">
      <c r="A581" s="5" t="s">
        <v>13</v>
      </c>
      <c r="B581" s="9">
        <f>+B578</f>
        <v>0</v>
      </c>
      <c r="C581" s="14">
        <f>+C578</f>
        <v>0</v>
      </c>
      <c r="D581" s="9">
        <f t="shared" si="64"/>
        <v>15</v>
      </c>
      <c r="E581" s="14">
        <f t="shared" si="64"/>
        <v>33.5</v>
      </c>
      <c r="F581" s="9">
        <f t="shared" si="64"/>
        <v>31.5</v>
      </c>
      <c r="G581" s="14">
        <f t="shared" si="64"/>
        <v>87</v>
      </c>
      <c r="H581" s="9">
        <f t="shared" si="64"/>
        <v>91.4</v>
      </c>
      <c r="I581" s="14">
        <f t="shared" si="64"/>
        <v>351.7</v>
      </c>
      <c r="J581" s="9">
        <f t="shared" si="64"/>
        <v>123.80000000000001</v>
      </c>
      <c r="K581" s="14">
        <f t="shared" si="64"/>
        <v>486.29999999999995</v>
      </c>
      <c r="L581" s="9">
        <f t="shared" si="64"/>
        <v>144.60000000000002</v>
      </c>
      <c r="M581" s="14">
        <f t="shared" si="64"/>
        <v>541.4</v>
      </c>
      <c r="N581" s="9">
        <f t="shared" si="64"/>
        <v>146.60000000000002</v>
      </c>
      <c r="O581" s="15">
        <f t="shared" si="64"/>
        <v>545.4</v>
      </c>
    </row>
    <row r="582" spans="1:18" ht="13.5" thickBot="1" x14ac:dyDescent="0.25">
      <c r="A582" s="130" t="s">
        <v>12</v>
      </c>
      <c r="B582" s="131"/>
      <c r="C582" s="132" t="s">
        <v>33</v>
      </c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4"/>
    </row>
    <row r="583" spans="1:18" x14ac:dyDescent="0.2">
      <c r="A583" s="47" t="s">
        <v>73</v>
      </c>
      <c r="B583" s="48"/>
      <c r="C583" s="49">
        <f>C578/($A575)</f>
        <v>0</v>
      </c>
      <c r="D583" s="48"/>
      <c r="E583" s="49">
        <f>E578/($A574)</f>
        <v>1.1166666666666667</v>
      </c>
      <c r="F583" s="50"/>
      <c r="G583" s="49">
        <f>G578/($A575)</f>
        <v>1.7258064516129032</v>
      </c>
      <c r="H583" s="50"/>
      <c r="I583" s="49">
        <f>I578/(($A575)-0)</f>
        <v>8.5387096774193552</v>
      </c>
      <c r="J583" s="50"/>
      <c r="K583" s="49">
        <f>K578/($A572)</f>
        <v>4.8071428571428569</v>
      </c>
      <c r="L583" s="49"/>
      <c r="M583" s="49">
        <f>M578/($A575)</f>
        <v>1.7774193548387094</v>
      </c>
      <c r="N583" s="50"/>
      <c r="O583" s="51">
        <f>O578/($A574)</f>
        <v>0.13333333333333333</v>
      </c>
    </row>
    <row r="584" spans="1:18" x14ac:dyDescent="0.2">
      <c r="A584" s="52" t="s">
        <v>74</v>
      </c>
      <c r="B584" s="53"/>
      <c r="C584" s="42">
        <f>C581/$A575</f>
        <v>0</v>
      </c>
      <c r="D584" s="42"/>
      <c r="E584" s="42">
        <f>E581/($A575+$A574)</f>
        <v>0.54918032786885251</v>
      </c>
      <c r="F584" s="43"/>
      <c r="G584" s="42">
        <f>G581/($A575+$A574+$A575)</f>
        <v>0.94565217391304346</v>
      </c>
      <c r="H584" s="42"/>
      <c r="I584" s="42">
        <f>I581/(($A575+$A574+$A575+$A575)-0)</f>
        <v>2.859349593495935</v>
      </c>
      <c r="J584" s="42"/>
      <c r="K584" s="76">
        <f>K581/($A575+$A574+$A575+$A575+$A573)</f>
        <v>3.1993421052631574</v>
      </c>
      <c r="L584" s="42"/>
      <c r="M584" s="76">
        <f>M581/($A575+$A574+$A575+$A575+$A573+$A575)</f>
        <v>2.958469945355191</v>
      </c>
      <c r="N584" s="76"/>
      <c r="O584" s="77">
        <f>O581/($A575+$A574+$A575+$A575+$A572+$A575+$A574)</f>
        <v>2.5726415094339621</v>
      </c>
    </row>
    <row r="585" spans="1:18" x14ac:dyDescent="0.2">
      <c r="P585" s="121" t="s">
        <v>99</v>
      </c>
      <c r="Q585" s="121"/>
      <c r="R585" s="121"/>
    </row>
    <row r="586" spans="1:18" x14ac:dyDescent="0.2">
      <c r="A586" s="2" t="s">
        <v>63</v>
      </c>
      <c r="B586" s="1" t="s">
        <v>64</v>
      </c>
      <c r="C586" s="1" t="s">
        <v>65</v>
      </c>
      <c r="D586" s="1" t="s">
        <v>64</v>
      </c>
      <c r="E586" s="1" t="s">
        <v>65</v>
      </c>
      <c r="F586" s="1" t="s">
        <v>64</v>
      </c>
      <c r="G586" s="1" t="s">
        <v>65</v>
      </c>
      <c r="H586" s="1" t="s">
        <v>64</v>
      </c>
      <c r="I586" s="1" t="s">
        <v>65</v>
      </c>
      <c r="J586" s="1" t="s">
        <v>64</v>
      </c>
      <c r="K586" s="1" t="s">
        <v>65</v>
      </c>
      <c r="L586" s="1" t="s">
        <v>64</v>
      </c>
      <c r="M586" s="1" t="s">
        <v>65</v>
      </c>
      <c r="N586" s="1" t="s">
        <v>64</v>
      </c>
      <c r="O586" s="1" t="s">
        <v>65</v>
      </c>
      <c r="P586" s="2" t="s">
        <v>96</v>
      </c>
      <c r="Q586" s="2" t="s">
        <v>98</v>
      </c>
      <c r="R586" s="2" t="s">
        <v>97</v>
      </c>
    </row>
    <row r="587" spans="1:18" x14ac:dyDescent="0.2">
      <c r="A587" s="2" t="s">
        <v>75</v>
      </c>
      <c r="B587" s="81">
        <f>B$577</f>
        <v>1</v>
      </c>
      <c r="C587" s="81">
        <f>C$578</f>
        <v>0</v>
      </c>
      <c r="D587" s="81">
        <f>D$577</f>
        <v>11</v>
      </c>
      <c r="E587" s="81">
        <f>D$578</f>
        <v>15</v>
      </c>
      <c r="F587" s="81">
        <f>F$577</f>
        <v>8</v>
      </c>
      <c r="G587" s="81">
        <f>F$578</f>
        <v>16.5</v>
      </c>
      <c r="H587" s="81">
        <f>H$577</f>
        <v>18</v>
      </c>
      <c r="I587" s="81">
        <f>H$578</f>
        <v>59.9</v>
      </c>
      <c r="J587" s="81">
        <f>J$577</f>
        <v>11</v>
      </c>
      <c r="K587" s="81">
        <f>J$578</f>
        <v>32.4</v>
      </c>
      <c r="L587" s="81">
        <f>L$577</f>
        <v>9</v>
      </c>
      <c r="M587" s="81">
        <f>L$578</f>
        <v>20.8</v>
      </c>
      <c r="N587" s="81">
        <f>N$577</f>
        <v>1</v>
      </c>
      <c r="O587" s="81">
        <f>N$578</f>
        <v>2</v>
      </c>
      <c r="P587" s="81">
        <f t="shared" ref="P587:Q594" si="65">+B587+D587+F587+H587+J587+L587+N587</f>
        <v>59</v>
      </c>
      <c r="Q587" s="81">
        <f t="shared" si="65"/>
        <v>146.60000000000002</v>
      </c>
      <c r="R587" s="81">
        <f>+O$580</f>
        <v>99</v>
      </c>
    </row>
    <row r="588" spans="1:18" x14ac:dyDescent="0.2">
      <c r="A588" s="2" t="s">
        <v>68</v>
      </c>
      <c r="B588" s="2">
        <f>+B$633</f>
        <v>0</v>
      </c>
      <c r="C588" s="2">
        <f>+C$634</f>
        <v>0</v>
      </c>
      <c r="D588" s="81">
        <f>+D$633</f>
        <v>4</v>
      </c>
      <c r="E588" s="81">
        <f>+D$634</f>
        <v>12.5</v>
      </c>
      <c r="F588" s="81">
        <f>+F$633</f>
        <v>17</v>
      </c>
      <c r="G588" s="81">
        <f>+F$634</f>
        <v>56.1</v>
      </c>
      <c r="H588" s="81">
        <f>+H$633</f>
        <v>18</v>
      </c>
      <c r="I588" s="81">
        <f>+H$634</f>
        <v>71.3</v>
      </c>
      <c r="J588" s="81">
        <f>+J$633</f>
        <v>12</v>
      </c>
      <c r="K588" s="81">
        <f>+J$634</f>
        <v>35.000000000000007</v>
      </c>
      <c r="L588" s="81">
        <f>+L$633</f>
        <v>9</v>
      </c>
      <c r="M588" s="81">
        <f>+L$634</f>
        <v>34.5</v>
      </c>
      <c r="N588" s="81">
        <f>+N$633</f>
        <v>9</v>
      </c>
      <c r="O588" s="81">
        <f>+N$634</f>
        <v>13.1</v>
      </c>
      <c r="P588" s="81">
        <f t="shared" si="65"/>
        <v>69</v>
      </c>
      <c r="Q588" s="2">
        <f t="shared" si="65"/>
        <v>222.49999999999997</v>
      </c>
      <c r="R588" s="81">
        <f>+O$636</f>
        <v>120</v>
      </c>
    </row>
    <row r="589" spans="1:18" x14ac:dyDescent="0.2">
      <c r="A589" s="81" t="str">
        <f>+A$654</f>
        <v>2016-2017</v>
      </c>
      <c r="B589" s="2">
        <f>+B$688</f>
        <v>0</v>
      </c>
      <c r="C589" s="2">
        <f>+B$689</f>
        <v>0</v>
      </c>
      <c r="D589" s="2">
        <f>+D$688</f>
        <v>2</v>
      </c>
      <c r="E589" s="2">
        <f>+D$689</f>
        <v>12.6</v>
      </c>
      <c r="F589" s="2">
        <f>+F$688</f>
        <v>12</v>
      </c>
      <c r="G589" s="2">
        <f>+F$689</f>
        <v>47.7</v>
      </c>
      <c r="H589" s="2">
        <f>+H$688</f>
        <v>11</v>
      </c>
      <c r="I589" s="2">
        <f>+H$689</f>
        <v>20.2</v>
      </c>
      <c r="J589" s="2">
        <f>+J$688</f>
        <v>11</v>
      </c>
      <c r="K589" s="2">
        <f>+J$689</f>
        <v>22.8</v>
      </c>
      <c r="L589" s="2">
        <f>+L$688</f>
        <v>9</v>
      </c>
      <c r="M589" s="2">
        <f>+L$689</f>
        <v>10</v>
      </c>
      <c r="N589" s="2">
        <f>+N$688</f>
        <v>1</v>
      </c>
      <c r="O589" s="2">
        <f>+N$689</f>
        <v>4</v>
      </c>
      <c r="P589" s="2">
        <f t="shared" si="65"/>
        <v>46</v>
      </c>
      <c r="Q589" s="2">
        <f t="shared" si="65"/>
        <v>117.3</v>
      </c>
      <c r="R589" s="81">
        <f>+O$691</f>
        <v>79</v>
      </c>
    </row>
    <row r="590" spans="1:18" x14ac:dyDescent="0.2">
      <c r="A590" s="81" t="str">
        <f>+A$707</f>
        <v>2015-2016</v>
      </c>
      <c r="B590" s="2">
        <f>+B$741</f>
        <v>3</v>
      </c>
      <c r="C590" s="2">
        <f>+B$742</f>
        <v>0</v>
      </c>
      <c r="D590" s="2">
        <f>+D$741</f>
        <v>3</v>
      </c>
      <c r="E590" s="2">
        <f>+D$742</f>
        <v>5</v>
      </c>
      <c r="F590" s="2">
        <f>+F$741</f>
        <v>3</v>
      </c>
      <c r="G590" s="2">
        <f>+F$742</f>
        <v>0.2</v>
      </c>
      <c r="H590" s="2">
        <f>+H$741</f>
        <v>16</v>
      </c>
      <c r="I590" s="2">
        <f>+H$742</f>
        <v>51</v>
      </c>
      <c r="J590" s="2">
        <f>+J$741</f>
        <v>15</v>
      </c>
      <c r="K590" s="2">
        <f>+J$742</f>
        <v>55.5</v>
      </c>
      <c r="L590" s="2">
        <f>+L$741</f>
        <v>5</v>
      </c>
      <c r="M590" s="2">
        <f>+L$742</f>
        <v>12.3</v>
      </c>
      <c r="N590" s="2">
        <f>+N$741</f>
        <v>7</v>
      </c>
      <c r="O590" s="2">
        <f>+N$742</f>
        <v>15</v>
      </c>
      <c r="P590" s="2">
        <f t="shared" si="65"/>
        <v>52</v>
      </c>
      <c r="Q590" s="2">
        <f t="shared" si="65"/>
        <v>139</v>
      </c>
      <c r="R590" s="81">
        <f>+O$744</f>
        <v>75</v>
      </c>
    </row>
    <row r="591" spans="1:18" x14ac:dyDescent="0.2">
      <c r="A591" s="81" t="str">
        <f>+A$759</f>
        <v>2014-2015</v>
      </c>
      <c r="B591" s="81">
        <f>+B$793</f>
        <v>0</v>
      </c>
      <c r="C591" s="81">
        <f>+B$794</f>
        <v>0</v>
      </c>
      <c r="D591" s="81">
        <f>+D$793</f>
        <v>10</v>
      </c>
      <c r="E591" s="81">
        <f>+D$794</f>
        <v>28</v>
      </c>
      <c r="F591" s="81">
        <f>+F$793</f>
        <v>5</v>
      </c>
      <c r="G591" s="81">
        <f>+F$794</f>
        <v>2</v>
      </c>
      <c r="H591" s="81">
        <f>+H$793</f>
        <v>18</v>
      </c>
      <c r="I591" s="81">
        <f>+H$794</f>
        <v>58</v>
      </c>
      <c r="J591" s="81">
        <f>+J$793</f>
        <v>19</v>
      </c>
      <c r="K591" s="81">
        <f>+J$794</f>
        <v>52</v>
      </c>
      <c r="L591" s="81">
        <f>+L$793</f>
        <v>8</v>
      </c>
      <c r="M591" s="81">
        <f>+L$794</f>
        <v>16</v>
      </c>
      <c r="N591" s="81">
        <f>+N$793</f>
        <v>2</v>
      </c>
      <c r="O591" s="81">
        <f>+N$794</f>
        <v>3</v>
      </c>
      <c r="P591" s="81">
        <f t="shared" si="65"/>
        <v>62</v>
      </c>
      <c r="Q591" s="81">
        <f t="shared" si="65"/>
        <v>159</v>
      </c>
      <c r="R591" s="81">
        <f>+O$796</f>
        <v>101</v>
      </c>
    </row>
    <row r="592" spans="1:18" s="82" customFormat="1" x14ac:dyDescent="0.2">
      <c r="A592" s="81" t="str">
        <f>+A$810</f>
        <v>2013-2014</v>
      </c>
      <c r="B592" s="81">
        <f>+B$844</f>
        <v>0</v>
      </c>
      <c r="C592" s="81">
        <f>+B$845</f>
        <v>0</v>
      </c>
      <c r="D592" s="81">
        <f>+D$844</f>
        <v>6</v>
      </c>
      <c r="E592" s="81">
        <f>+D$845</f>
        <v>80</v>
      </c>
      <c r="F592" s="81">
        <f>+F$844</f>
        <v>13</v>
      </c>
      <c r="G592" s="81">
        <f>+F$845</f>
        <v>52</v>
      </c>
      <c r="H592" s="81">
        <f>+H$844</f>
        <v>16</v>
      </c>
      <c r="I592" s="81">
        <f>+H$845</f>
        <v>60</v>
      </c>
      <c r="J592" s="81">
        <f>+J$844</f>
        <v>20</v>
      </c>
      <c r="K592" s="81">
        <f>+J$845</f>
        <v>46</v>
      </c>
      <c r="L592" s="81">
        <f>+L$844</f>
        <v>6</v>
      </c>
      <c r="M592" s="81">
        <f>+L$845</f>
        <v>23</v>
      </c>
      <c r="N592" s="81">
        <f>+N$844</f>
        <v>1</v>
      </c>
      <c r="O592" s="81">
        <f>+N$845</f>
        <v>7</v>
      </c>
      <c r="P592" s="81">
        <f t="shared" si="65"/>
        <v>62</v>
      </c>
      <c r="Q592" s="81">
        <f t="shared" si="65"/>
        <v>268</v>
      </c>
      <c r="R592" s="81">
        <f>+O$847</f>
        <v>130</v>
      </c>
    </row>
    <row r="593" spans="1:18" s="82" customFormat="1" x14ac:dyDescent="0.2">
      <c r="A593" s="81" t="str">
        <f>+A$860</f>
        <v>2012-2013</v>
      </c>
      <c r="B593" s="81">
        <f>+B$894</f>
        <v>0</v>
      </c>
      <c r="C593" s="81">
        <f>+B$895</f>
        <v>0</v>
      </c>
      <c r="D593" s="81">
        <f>+D$894</f>
        <v>3</v>
      </c>
      <c r="E593" s="81">
        <f>+D$895</f>
        <v>1</v>
      </c>
      <c r="F593" s="81">
        <f>+F$894</f>
        <v>5</v>
      </c>
      <c r="G593" s="81">
        <f>+F$895</f>
        <v>24</v>
      </c>
      <c r="H593" s="81">
        <f>+H$894</f>
        <v>7</v>
      </c>
      <c r="I593" s="81">
        <f>+H$895</f>
        <v>25</v>
      </c>
      <c r="J593" s="81">
        <f>+J$894</f>
        <v>15</v>
      </c>
      <c r="K593" s="81">
        <f>+J$895</f>
        <v>61</v>
      </c>
      <c r="L593" s="81">
        <f>+L$894</f>
        <v>8</v>
      </c>
      <c r="M593" s="81">
        <f>+L$895</f>
        <v>20</v>
      </c>
      <c r="N593" s="81">
        <f>+N$894</f>
        <v>0</v>
      </c>
      <c r="O593" s="81">
        <f>+N$895</f>
        <v>0</v>
      </c>
      <c r="P593" s="81">
        <f t="shared" si="65"/>
        <v>38</v>
      </c>
      <c r="Q593" s="81">
        <f t="shared" si="65"/>
        <v>131</v>
      </c>
      <c r="R593" s="81">
        <f>+O$897</f>
        <v>80</v>
      </c>
    </row>
    <row r="594" spans="1:18" x14ac:dyDescent="0.2">
      <c r="A594" s="80" t="str">
        <f>+A$909</f>
        <v>2011-2012</v>
      </c>
      <c r="B594" s="2">
        <f>+B$943</f>
        <v>0</v>
      </c>
      <c r="C594" s="2">
        <f>+B$944</f>
        <v>0</v>
      </c>
      <c r="D594" s="2">
        <f>+D$943</f>
        <v>1</v>
      </c>
      <c r="E594" s="2">
        <f>+D$944</f>
        <v>1</v>
      </c>
      <c r="F594" s="2">
        <f>+F$943</f>
        <v>4</v>
      </c>
      <c r="G594" s="2">
        <f>+F$944</f>
        <v>10</v>
      </c>
      <c r="H594" s="2">
        <f>+H$943</f>
        <v>11</v>
      </c>
      <c r="I594" s="2">
        <f>+H$944</f>
        <v>65</v>
      </c>
      <c r="J594" s="2">
        <f>+J$943</f>
        <v>3</v>
      </c>
      <c r="K594" s="2">
        <f>+J$944</f>
        <v>21</v>
      </c>
      <c r="L594" s="2">
        <f>+L$943</f>
        <v>0</v>
      </c>
      <c r="M594" s="2">
        <f>+L$944</f>
        <v>0</v>
      </c>
      <c r="N594" s="2">
        <f>+N$943</f>
        <v>0</v>
      </c>
      <c r="O594" s="2">
        <f>+N$944</f>
        <v>0</v>
      </c>
      <c r="P594" s="2">
        <f t="shared" si="65"/>
        <v>19</v>
      </c>
      <c r="Q594" s="2">
        <f t="shared" si="65"/>
        <v>97</v>
      </c>
      <c r="R594" s="2">
        <f>+O$946</f>
        <v>40</v>
      </c>
    </row>
    <row r="597" spans="1:18" x14ac:dyDescent="0.2">
      <c r="A597" s="116" t="s">
        <v>67</v>
      </c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17"/>
      <c r="P597" s="123"/>
      <c r="Q597" s="121"/>
      <c r="R597" s="121"/>
    </row>
    <row r="598" spans="1:18" x14ac:dyDescent="0.2">
      <c r="A598" s="124" t="s">
        <v>71</v>
      </c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6"/>
      <c r="P598" s="2"/>
      <c r="Q598" s="2"/>
      <c r="R598" s="2"/>
    </row>
    <row r="599" spans="1:18" x14ac:dyDescent="0.2">
      <c r="A599" s="24" t="s">
        <v>68</v>
      </c>
      <c r="B599" s="127" t="s">
        <v>57</v>
      </c>
      <c r="C599" s="128"/>
      <c r="D599" s="127" t="s">
        <v>7</v>
      </c>
      <c r="E599" s="128"/>
      <c r="F599" s="127" t="s">
        <v>8</v>
      </c>
      <c r="G599" s="128"/>
      <c r="H599" s="127" t="s">
        <v>9</v>
      </c>
      <c r="I599" s="128"/>
      <c r="J599" s="127" t="s">
        <v>10</v>
      </c>
      <c r="K599" s="128"/>
      <c r="L599" s="127" t="s">
        <v>11</v>
      </c>
      <c r="M599" s="128"/>
      <c r="N599" s="127" t="s">
        <v>35</v>
      </c>
      <c r="O599" s="128"/>
    </row>
    <row r="600" spans="1:18" x14ac:dyDescent="0.2">
      <c r="A600" s="25" t="s">
        <v>0</v>
      </c>
      <c r="B600" s="7" t="s">
        <v>2</v>
      </c>
      <c r="C600" s="11" t="s">
        <v>1</v>
      </c>
      <c r="D600" s="7" t="s">
        <v>2</v>
      </c>
      <c r="E600" s="11" t="s">
        <v>1</v>
      </c>
      <c r="F600" s="7" t="s">
        <v>2</v>
      </c>
      <c r="G600" s="11" t="s">
        <v>1</v>
      </c>
      <c r="H600" s="7" t="s">
        <v>2</v>
      </c>
      <c r="I600" s="11" t="s">
        <v>1</v>
      </c>
      <c r="J600" s="7" t="s">
        <v>2</v>
      </c>
      <c r="K600" s="11" t="s">
        <v>1</v>
      </c>
      <c r="L600" s="7" t="s">
        <v>2</v>
      </c>
      <c r="M600" s="11" t="s">
        <v>1</v>
      </c>
      <c r="N600" s="7" t="s">
        <v>2</v>
      </c>
      <c r="O600" s="11" t="s">
        <v>1</v>
      </c>
    </row>
    <row r="601" spans="1:18" x14ac:dyDescent="0.2">
      <c r="A601" s="26">
        <v>1</v>
      </c>
      <c r="B601" s="17"/>
      <c r="C601" s="19"/>
      <c r="D601" s="17"/>
      <c r="E601" s="19"/>
      <c r="F601" s="17"/>
      <c r="G601" s="19"/>
      <c r="H601" s="17">
        <v>1</v>
      </c>
      <c r="I601" s="19">
        <v>22</v>
      </c>
      <c r="J601" s="17"/>
      <c r="K601" s="19">
        <v>8</v>
      </c>
      <c r="L601" s="17"/>
      <c r="M601" s="19"/>
      <c r="N601" s="17"/>
      <c r="O601" s="19"/>
    </row>
    <row r="602" spans="1:18" x14ac:dyDescent="0.2">
      <c r="A602" s="25">
        <v>2</v>
      </c>
      <c r="B602" s="3"/>
      <c r="C602" s="27"/>
      <c r="D602" s="3"/>
      <c r="E602" s="27"/>
      <c r="F602" s="3"/>
      <c r="G602" s="4"/>
      <c r="H602" s="3">
        <v>0.2</v>
      </c>
      <c r="I602" s="4">
        <v>22</v>
      </c>
      <c r="J602" s="3">
        <v>0.5</v>
      </c>
      <c r="K602" s="4">
        <v>6</v>
      </c>
      <c r="L602" s="3">
        <v>7</v>
      </c>
      <c r="M602" s="4">
        <v>7</v>
      </c>
      <c r="N602" s="3"/>
      <c r="O602" s="4"/>
    </row>
    <row r="603" spans="1:18" x14ac:dyDescent="0.2">
      <c r="A603" s="26">
        <v>3</v>
      </c>
      <c r="B603" s="17"/>
      <c r="C603" s="19"/>
      <c r="D603" s="17"/>
      <c r="E603" s="19"/>
      <c r="F603" s="17"/>
      <c r="G603" s="19"/>
      <c r="H603" s="17"/>
      <c r="I603" s="19">
        <v>22</v>
      </c>
      <c r="J603" s="17" t="s">
        <v>49</v>
      </c>
      <c r="K603" s="19">
        <v>6</v>
      </c>
      <c r="L603" s="17"/>
      <c r="M603" s="19">
        <v>2</v>
      </c>
      <c r="N603" s="17"/>
      <c r="O603" s="19"/>
    </row>
    <row r="604" spans="1:18" x14ac:dyDescent="0.2">
      <c r="A604" s="25">
        <v>4</v>
      </c>
      <c r="B604" s="3"/>
      <c r="C604" s="4"/>
      <c r="D604" s="3"/>
      <c r="E604" s="4"/>
      <c r="F604" s="3"/>
      <c r="G604" s="4"/>
      <c r="H604" s="3">
        <v>4</v>
      </c>
      <c r="I604" s="4">
        <v>22</v>
      </c>
      <c r="J604" s="3">
        <v>9</v>
      </c>
      <c r="K604" s="4">
        <v>15</v>
      </c>
      <c r="L604" s="3"/>
      <c r="M604" s="4" t="s">
        <v>49</v>
      </c>
      <c r="N604" s="3">
        <v>1</v>
      </c>
      <c r="O604" s="4" t="s">
        <v>49</v>
      </c>
    </row>
    <row r="605" spans="1:18" x14ac:dyDescent="0.2">
      <c r="A605" s="26">
        <v>5</v>
      </c>
      <c r="B605" s="17"/>
      <c r="C605" s="19"/>
      <c r="D605" s="17"/>
      <c r="E605" s="19"/>
      <c r="F605" s="17"/>
      <c r="G605" s="19"/>
      <c r="H605" s="17">
        <v>18</v>
      </c>
      <c r="I605" s="19">
        <v>36</v>
      </c>
      <c r="J605" s="17">
        <v>3.5</v>
      </c>
      <c r="K605" s="19">
        <v>18</v>
      </c>
      <c r="L605" s="17"/>
      <c r="M605" s="19" t="s">
        <v>49</v>
      </c>
      <c r="N605" s="17">
        <v>1</v>
      </c>
      <c r="O605" s="19" t="s">
        <v>49</v>
      </c>
    </row>
    <row r="606" spans="1:18" x14ac:dyDescent="0.2">
      <c r="A606" s="25">
        <v>6</v>
      </c>
      <c r="B606" s="3"/>
      <c r="C606" s="4"/>
      <c r="D606" s="3"/>
      <c r="E606" s="4"/>
      <c r="F606" s="3"/>
      <c r="G606" s="4"/>
      <c r="H606" s="3">
        <v>19</v>
      </c>
      <c r="I606" s="4">
        <v>49</v>
      </c>
      <c r="J606" s="3">
        <v>1.5</v>
      </c>
      <c r="K606" s="4">
        <v>19</v>
      </c>
      <c r="L606" s="3"/>
      <c r="M606" s="4" t="s">
        <v>49</v>
      </c>
      <c r="N606" s="3">
        <v>5</v>
      </c>
      <c r="O606" s="4">
        <v>5</v>
      </c>
    </row>
    <row r="607" spans="1:18" x14ac:dyDescent="0.2">
      <c r="A607" s="26">
        <v>7</v>
      </c>
      <c r="B607" s="17"/>
      <c r="C607" s="19"/>
      <c r="D607" s="17"/>
      <c r="E607" s="19"/>
      <c r="F607" s="17" t="s">
        <v>49</v>
      </c>
      <c r="G607" s="19" t="s">
        <v>49</v>
      </c>
      <c r="H607" s="17">
        <v>1.5</v>
      </c>
      <c r="I607" s="19">
        <v>50</v>
      </c>
      <c r="J607" s="17">
        <v>4</v>
      </c>
      <c r="K607" s="19">
        <v>22</v>
      </c>
      <c r="L607" s="17">
        <v>4</v>
      </c>
      <c r="M607" s="19">
        <v>4</v>
      </c>
      <c r="N607" s="17">
        <v>3</v>
      </c>
      <c r="O607" s="19">
        <v>3</v>
      </c>
    </row>
    <row r="608" spans="1:18" x14ac:dyDescent="0.2">
      <c r="A608" s="25">
        <v>8</v>
      </c>
      <c r="B608" s="3"/>
      <c r="C608" s="4"/>
      <c r="D608" s="3"/>
      <c r="E608" s="4"/>
      <c r="F608" s="3"/>
      <c r="G608" s="4"/>
      <c r="H608" s="3">
        <v>12</v>
      </c>
      <c r="I608" s="4">
        <v>47</v>
      </c>
      <c r="J608" s="3">
        <v>1.5</v>
      </c>
      <c r="K608" s="4">
        <v>21</v>
      </c>
      <c r="L608" s="3">
        <v>4.5</v>
      </c>
      <c r="M608" s="4">
        <v>5.5</v>
      </c>
      <c r="N608" s="3">
        <v>0.5</v>
      </c>
      <c r="O608" s="4" t="s">
        <v>49</v>
      </c>
    </row>
    <row r="609" spans="1:15" x14ac:dyDescent="0.2">
      <c r="A609" s="26">
        <v>9</v>
      </c>
      <c r="B609" s="17"/>
      <c r="C609" s="19"/>
      <c r="D609" s="17"/>
      <c r="E609" s="19"/>
      <c r="F609" s="17"/>
      <c r="G609" s="19"/>
      <c r="H609" s="17" t="s">
        <v>49</v>
      </c>
      <c r="I609" s="19">
        <v>43</v>
      </c>
      <c r="J609" s="17">
        <v>2</v>
      </c>
      <c r="K609" s="19">
        <v>22</v>
      </c>
      <c r="L609" s="17">
        <v>5</v>
      </c>
      <c r="M609" s="19">
        <v>10</v>
      </c>
      <c r="N609" s="17"/>
      <c r="O609" s="19"/>
    </row>
    <row r="610" spans="1:15" x14ac:dyDescent="0.2">
      <c r="A610" s="25">
        <v>10</v>
      </c>
      <c r="B610" s="3"/>
      <c r="C610" s="4"/>
      <c r="D610" s="3">
        <v>9.5</v>
      </c>
      <c r="E610" s="4">
        <v>9.5</v>
      </c>
      <c r="F610" s="3">
        <v>4.5</v>
      </c>
      <c r="G610" s="4">
        <v>4</v>
      </c>
      <c r="H610" s="3"/>
      <c r="I610" s="4">
        <v>40</v>
      </c>
      <c r="J610" s="3">
        <v>10</v>
      </c>
      <c r="K610" s="4">
        <v>28</v>
      </c>
      <c r="L610" s="3" t="s">
        <v>49</v>
      </c>
      <c r="M610" s="4">
        <v>7.5</v>
      </c>
      <c r="N610" s="3"/>
      <c r="O610" s="4"/>
    </row>
    <row r="611" spans="1:15" x14ac:dyDescent="0.2">
      <c r="A611" s="26">
        <v>11</v>
      </c>
      <c r="B611" s="17"/>
      <c r="C611" s="19"/>
      <c r="D611" s="17"/>
      <c r="E611" s="19">
        <v>3</v>
      </c>
      <c r="F611" s="17">
        <v>3</v>
      </c>
      <c r="G611" s="19">
        <v>6.9</v>
      </c>
      <c r="H611" s="17"/>
      <c r="I611" s="19">
        <v>29</v>
      </c>
      <c r="J611" s="17">
        <v>2.2000000000000002</v>
      </c>
      <c r="K611" s="19">
        <v>29</v>
      </c>
      <c r="L611" s="17"/>
      <c r="M611" s="19">
        <v>3</v>
      </c>
      <c r="N611" s="17"/>
      <c r="O611" s="19"/>
    </row>
    <row r="612" spans="1:15" x14ac:dyDescent="0.2">
      <c r="A612" s="25">
        <v>12</v>
      </c>
      <c r="B612" s="3"/>
      <c r="C612" s="4"/>
      <c r="D612" s="3"/>
      <c r="E612" s="4">
        <v>1</v>
      </c>
      <c r="F612" s="3">
        <v>7</v>
      </c>
      <c r="G612" s="4">
        <v>12.1</v>
      </c>
      <c r="H612" s="3"/>
      <c r="I612" s="4">
        <v>12</v>
      </c>
      <c r="J612" s="3">
        <v>0.2</v>
      </c>
      <c r="K612" s="4">
        <v>26.5</v>
      </c>
      <c r="L612" s="3"/>
      <c r="M612" s="4">
        <v>2</v>
      </c>
      <c r="N612" s="3"/>
      <c r="O612" s="4"/>
    </row>
    <row r="613" spans="1:15" x14ac:dyDescent="0.2">
      <c r="A613" s="26">
        <v>13</v>
      </c>
      <c r="B613" s="17"/>
      <c r="C613" s="19"/>
      <c r="D613" s="17"/>
      <c r="E613" s="19"/>
      <c r="F613" s="17">
        <v>6</v>
      </c>
      <c r="G613" s="19">
        <v>15</v>
      </c>
      <c r="H613" s="17">
        <v>1</v>
      </c>
      <c r="I613" s="19">
        <v>12</v>
      </c>
      <c r="J613" s="17"/>
      <c r="K613" s="19">
        <v>26</v>
      </c>
      <c r="L613" s="17" t="s">
        <v>49</v>
      </c>
      <c r="M613" s="19">
        <v>1</v>
      </c>
      <c r="N613" s="17"/>
      <c r="O613" s="19"/>
    </row>
    <row r="614" spans="1:15" x14ac:dyDescent="0.2">
      <c r="A614" s="25">
        <v>14</v>
      </c>
      <c r="B614" s="3"/>
      <c r="C614" s="4"/>
      <c r="D614" s="3"/>
      <c r="E614" s="4"/>
      <c r="F614" s="3">
        <v>4.5</v>
      </c>
      <c r="G614" s="4">
        <v>16</v>
      </c>
      <c r="H614" s="3">
        <v>1.5</v>
      </c>
      <c r="I614" s="4">
        <v>13</v>
      </c>
      <c r="J614" s="3"/>
      <c r="K614" s="4">
        <v>26</v>
      </c>
      <c r="L614" s="3">
        <v>7</v>
      </c>
      <c r="M614" s="4">
        <v>7</v>
      </c>
      <c r="N614" s="3"/>
      <c r="O614" s="4"/>
    </row>
    <row r="615" spans="1:15" x14ac:dyDescent="0.2">
      <c r="A615" s="26">
        <v>15</v>
      </c>
      <c r="B615" s="17"/>
      <c r="C615" s="19"/>
      <c r="D615" s="17"/>
      <c r="E615" s="19"/>
      <c r="F615" s="17">
        <v>0.6</v>
      </c>
      <c r="G615" s="19">
        <v>15</v>
      </c>
      <c r="H615" s="17"/>
      <c r="I615" s="19">
        <v>12</v>
      </c>
      <c r="J615" s="17"/>
      <c r="K615" s="19">
        <v>18</v>
      </c>
      <c r="L615" s="17"/>
      <c r="M615" s="19">
        <v>6</v>
      </c>
      <c r="N615" s="17">
        <v>0.5</v>
      </c>
      <c r="O615" s="19" t="s">
        <v>49</v>
      </c>
    </row>
    <row r="616" spans="1:15" x14ac:dyDescent="0.2">
      <c r="A616" s="25">
        <v>16</v>
      </c>
      <c r="B616" s="3"/>
      <c r="C616" s="4"/>
      <c r="D616" s="3"/>
      <c r="E616" s="4"/>
      <c r="F616" s="3">
        <v>0.5</v>
      </c>
      <c r="G616" s="4">
        <v>15</v>
      </c>
      <c r="H616" s="3">
        <v>4</v>
      </c>
      <c r="I616" s="4">
        <v>16</v>
      </c>
      <c r="J616" s="3"/>
      <c r="K616" s="4">
        <v>10</v>
      </c>
      <c r="L616" s="3">
        <v>7</v>
      </c>
      <c r="M616" s="4">
        <v>10</v>
      </c>
      <c r="N616" s="3"/>
      <c r="O616" s="4" t="s">
        <v>49</v>
      </c>
    </row>
    <row r="617" spans="1:15" x14ac:dyDescent="0.2">
      <c r="A617" s="26">
        <v>17</v>
      </c>
      <c r="B617" s="17"/>
      <c r="C617" s="19"/>
      <c r="D617" s="17"/>
      <c r="E617" s="19"/>
      <c r="F617" s="17"/>
      <c r="G617" s="19">
        <v>15</v>
      </c>
      <c r="H617" s="17">
        <v>1.3</v>
      </c>
      <c r="I617" s="19">
        <v>16</v>
      </c>
      <c r="J617" s="17"/>
      <c r="K617" s="19">
        <v>8</v>
      </c>
      <c r="L617" s="17" t="s">
        <v>49</v>
      </c>
      <c r="M617" s="19">
        <v>7.5</v>
      </c>
      <c r="N617" s="17">
        <v>0.5</v>
      </c>
      <c r="O617" s="19" t="s">
        <v>49</v>
      </c>
    </row>
    <row r="618" spans="1:15" x14ac:dyDescent="0.2">
      <c r="A618" s="25">
        <v>18</v>
      </c>
      <c r="B618" s="3"/>
      <c r="C618" s="4"/>
      <c r="D618" s="3"/>
      <c r="E618" s="4"/>
      <c r="F618" s="3"/>
      <c r="G618" s="4">
        <v>13</v>
      </c>
      <c r="H618" s="3"/>
      <c r="I618" s="4">
        <v>16</v>
      </c>
      <c r="J618" s="3">
        <v>0.6</v>
      </c>
      <c r="K618" s="4">
        <v>8.1999999999999993</v>
      </c>
      <c r="L618" s="3"/>
      <c r="M618" s="4">
        <v>1.5</v>
      </c>
      <c r="N618" s="3" t="s">
        <v>49</v>
      </c>
      <c r="O618" s="4" t="s">
        <v>49</v>
      </c>
    </row>
    <row r="619" spans="1:15" x14ac:dyDescent="0.2">
      <c r="A619" s="26">
        <v>19</v>
      </c>
      <c r="B619" s="17"/>
      <c r="C619" s="19"/>
      <c r="D619" s="17"/>
      <c r="E619" s="19"/>
      <c r="F619" s="17"/>
      <c r="G619" s="19">
        <v>1</v>
      </c>
      <c r="H619" s="17"/>
      <c r="I619" s="19">
        <v>15</v>
      </c>
      <c r="J619" s="17"/>
      <c r="K619" s="19">
        <v>8</v>
      </c>
      <c r="L619" s="17"/>
      <c r="M619" s="19" t="s">
        <v>49</v>
      </c>
      <c r="N619" s="17">
        <v>1.6</v>
      </c>
      <c r="O619" s="19">
        <v>1</v>
      </c>
    </row>
    <row r="620" spans="1:15" x14ac:dyDescent="0.2">
      <c r="A620" s="25">
        <v>20</v>
      </c>
      <c r="B620" s="3"/>
      <c r="C620" s="4"/>
      <c r="D620" s="3" t="s">
        <v>49</v>
      </c>
      <c r="E620" s="4"/>
      <c r="F620" s="3"/>
      <c r="G620" s="4" t="s">
        <v>49</v>
      </c>
      <c r="H620" s="3"/>
      <c r="I620" s="4">
        <v>14</v>
      </c>
      <c r="J620" s="3"/>
      <c r="K620" s="4" t="s">
        <v>49</v>
      </c>
      <c r="L620" s="3"/>
      <c r="M620" s="4" t="s">
        <v>49</v>
      </c>
      <c r="N620" s="3"/>
      <c r="O620" s="4"/>
    </row>
    <row r="621" spans="1:15" x14ac:dyDescent="0.2">
      <c r="A621" s="26">
        <v>21</v>
      </c>
      <c r="B621" s="17"/>
      <c r="C621" s="19"/>
      <c r="D621" s="17"/>
      <c r="E621" s="19"/>
      <c r="F621" s="17"/>
      <c r="G621" s="19" t="s">
        <v>49</v>
      </c>
      <c r="H621" s="17"/>
      <c r="I621" s="19">
        <v>12</v>
      </c>
      <c r="J621" s="17"/>
      <c r="K621" s="19" t="s">
        <v>49</v>
      </c>
      <c r="L621" s="17"/>
      <c r="M621" s="19" t="s">
        <v>49</v>
      </c>
      <c r="N621" s="17"/>
      <c r="O621" s="19"/>
    </row>
    <row r="622" spans="1:15" x14ac:dyDescent="0.2">
      <c r="A622" s="25">
        <v>22</v>
      </c>
      <c r="B622" s="3"/>
      <c r="C622" s="4"/>
      <c r="D622" s="3" t="s">
        <v>49</v>
      </c>
      <c r="E622" s="4"/>
      <c r="F622" s="3">
        <v>2.5</v>
      </c>
      <c r="G622" s="4">
        <v>2.5</v>
      </c>
      <c r="H622" s="3"/>
      <c r="I622" s="4">
        <v>12</v>
      </c>
      <c r="J622" s="3"/>
      <c r="K622" s="4" t="s">
        <v>49</v>
      </c>
      <c r="L622" s="3"/>
      <c r="M622" s="4" t="s">
        <v>49</v>
      </c>
      <c r="N622" s="3"/>
      <c r="O622" s="4"/>
    </row>
    <row r="623" spans="1:15" x14ac:dyDescent="0.2">
      <c r="A623" s="26">
        <v>23</v>
      </c>
      <c r="B623" s="20"/>
      <c r="C623" s="19"/>
      <c r="D623" s="20">
        <v>3</v>
      </c>
      <c r="E623" s="19">
        <v>3</v>
      </c>
      <c r="F623" s="17">
        <v>2</v>
      </c>
      <c r="G623" s="19">
        <v>5</v>
      </c>
      <c r="H623" s="17"/>
      <c r="I623" s="19">
        <v>5.2</v>
      </c>
      <c r="J623" s="17"/>
      <c r="K623" s="19" t="s">
        <v>49</v>
      </c>
      <c r="L623" s="17"/>
      <c r="M623" s="19" t="s">
        <v>49</v>
      </c>
      <c r="N623" s="17"/>
      <c r="O623" s="19"/>
    </row>
    <row r="624" spans="1:15" x14ac:dyDescent="0.2">
      <c r="A624" s="25">
        <v>24</v>
      </c>
      <c r="B624" s="3"/>
      <c r="C624" s="4"/>
      <c r="D624" s="3"/>
      <c r="E624" s="4"/>
      <c r="F624" s="3">
        <v>1</v>
      </c>
      <c r="G624" s="4">
        <v>6</v>
      </c>
      <c r="H624" s="3" t="s">
        <v>49</v>
      </c>
      <c r="I624" s="4">
        <v>5</v>
      </c>
      <c r="J624" s="3"/>
      <c r="K624" s="4" t="s">
        <v>49</v>
      </c>
      <c r="L624" s="3"/>
      <c r="M624" s="4" t="s">
        <v>49</v>
      </c>
      <c r="N624" s="3"/>
      <c r="O624" s="4"/>
    </row>
    <row r="625" spans="1:15" x14ac:dyDescent="0.2">
      <c r="A625" s="26">
        <v>25</v>
      </c>
      <c r="B625" s="17"/>
      <c r="C625" s="19"/>
      <c r="D625" s="17"/>
      <c r="E625" s="19"/>
      <c r="F625" s="17">
        <v>13.5</v>
      </c>
      <c r="G625" s="19">
        <v>17</v>
      </c>
      <c r="H625" s="17" t="s">
        <v>49</v>
      </c>
      <c r="I625" s="19">
        <v>4</v>
      </c>
      <c r="J625" s="17"/>
      <c r="K625" s="19" t="s">
        <v>49</v>
      </c>
      <c r="L625" s="17"/>
      <c r="M625" s="19" t="s">
        <v>49</v>
      </c>
      <c r="N625" s="17"/>
      <c r="O625" s="19"/>
    </row>
    <row r="626" spans="1:15" x14ac:dyDescent="0.2">
      <c r="A626" s="25">
        <v>26</v>
      </c>
      <c r="B626" s="3"/>
      <c r="C626" s="4"/>
      <c r="D626" s="3"/>
      <c r="E626" s="4"/>
      <c r="F626" s="3"/>
      <c r="G626" s="4">
        <v>17</v>
      </c>
      <c r="H626" s="3" t="s">
        <v>49</v>
      </c>
      <c r="I626" s="4">
        <v>2</v>
      </c>
      <c r="J626" s="3"/>
      <c r="K626" s="4"/>
      <c r="L626" s="3"/>
      <c r="M626" s="4" t="s">
        <v>49</v>
      </c>
      <c r="N626" s="3"/>
      <c r="O626" s="4"/>
    </row>
    <row r="627" spans="1:15" x14ac:dyDescent="0.2">
      <c r="A627" s="26">
        <v>27</v>
      </c>
      <c r="B627" s="17"/>
      <c r="C627" s="19"/>
      <c r="D627" s="17"/>
      <c r="E627" s="19"/>
      <c r="F627" s="17" t="s">
        <v>49</v>
      </c>
      <c r="G627" s="19">
        <v>17</v>
      </c>
      <c r="H627" s="17"/>
      <c r="I627" s="19">
        <v>2</v>
      </c>
      <c r="J627" s="17"/>
      <c r="K627" s="19"/>
      <c r="L627" s="17"/>
      <c r="M627" s="19" t="s">
        <v>49</v>
      </c>
      <c r="N627" s="17"/>
      <c r="O627" s="19"/>
    </row>
    <row r="628" spans="1:15" x14ac:dyDescent="0.2">
      <c r="A628" s="25">
        <v>28</v>
      </c>
      <c r="B628" s="3"/>
      <c r="C628" s="4"/>
      <c r="D628" s="3"/>
      <c r="E628" s="4"/>
      <c r="F628" s="3">
        <v>3.5</v>
      </c>
      <c r="G628" s="4">
        <v>17</v>
      </c>
      <c r="H628" s="3"/>
      <c r="I628" s="4">
        <v>1</v>
      </c>
      <c r="J628" s="3"/>
      <c r="K628" s="4"/>
      <c r="L628" s="3"/>
      <c r="M628" s="4" t="s">
        <v>49</v>
      </c>
      <c r="N628" s="3"/>
      <c r="O628" s="4"/>
    </row>
    <row r="629" spans="1:15" x14ac:dyDescent="0.2">
      <c r="A629" s="26">
        <v>29</v>
      </c>
      <c r="B629" s="17"/>
      <c r="C629" s="19"/>
      <c r="D629" s="17"/>
      <c r="E629" s="19"/>
      <c r="F629" s="17">
        <v>2.5</v>
      </c>
      <c r="G629" s="19">
        <v>19</v>
      </c>
      <c r="H629" s="17" t="s">
        <v>49</v>
      </c>
      <c r="I629" s="19">
        <v>1</v>
      </c>
      <c r="J629" s="17"/>
      <c r="K629" s="19"/>
      <c r="L629" s="17"/>
      <c r="M629" s="19"/>
      <c r="N629" s="17"/>
      <c r="O629" s="19"/>
    </row>
    <row r="630" spans="1:15" x14ac:dyDescent="0.2">
      <c r="A630" s="25">
        <v>30</v>
      </c>
      <c r="B630" s="3"/>
      <c r="C630" s="4"/>
      <c r="D630" s="3"/>
      <c r="E630" s="4"/>
      <c r="F630" s="3">
        <v>3</v>
      </c>
      <c r="G630" s="4">
        <v>20</v>
      </c>
      <c r="H630" s="3">
        <v>7.8</v>
      </c>
      <c r="I630" s="4">
        <v>8</v>
      </c>
      <c r="J630" s="3"/>
      <c r="K630" s="4"/>
      <c r="L630" s="3"/>
      <c r="M630" s="4"/>
      <c r="N630" s="3"/>
      <c r="O630" s="4"/>
    </row>
    <row r="631" spans="1:15" x14ac:dyDescent="0.2">
      <c r="A631" s="26">
        <v>31</v>
      </c>
      <c r="B631" s="21"/>
      <c r="C631" s="23"/>
      <c r="D631" s="21"/>
      <c r="E631" s="23"/>
      <c r="F631" s="21">
        <v>2</v>
      </c>
      <c r="G631" s="23">
        <v>22</v>
      </c>
      <c r="H631" s="21" t="s">
        <v>49</v>
      </c>
      <c r="I631" s="23">
        <v>8</v>
      </c>
      <c r="J631" s="21"/>
      <c r="K631" s="23"/>
      <c r="L631" s="21"/>
      <c r="M631" s="23"/>
      <c r="N631" s="21"/>
      <c r="O631" s="23"/>
    </row>
    <row r="632" spans="1:15" x14ac:dyDescent="0.2">
      <c r="A632" s="25" t="s">
        <v>4</v>
      </c>
      <c r="B632" s="3"/>
      <c r="C632" s="2"/>
      <c r="D632" s="3"/>
      <c r="E632" s="2"/>
      <c r="F632" s="3"/>
      <c r="G632" s="2"/>
      <c r="H632" s="3"/>
      <c r="I632" s="2"/>
      <c r="J632" s="3"/>
      <c r="K632" s="2"/>
      <c r="L632" s="3"/>
      <c r="M632" s="4"/>
      <c r="N632" s="3"/>
      <c r="O632" s="4"/>
    </row>
    <row r="633" spans="1:15" x14ac:dyDescent="0.2">
      <c r="A633" s="25" t="s">
        <v>14</v>
      </c>
      <c r="B633" s="3">
        <f>COUNTA(B601:B631)</f>
        <v>0</v>
      </c>
      <c r="C633" s="2">
        <f>COUNTA(C601:C631)</f>
        <v>0</v>
      </c>
      <c r="D633" s="3">
        <f>COUNTA(D601:D631)</f>
        <v>4</v>
      </c>
      <c r="E633" s="2">
        <f>COUNTA(E601:E631)</f>
        <v>4</v>
      </c>
      <c r="F633" s="3">
        <f t="shared" ref="F633:K633" si="66">COUNTA(F601:F631)</f>
        <v>17</v>
      </c>
      <c r="G633" s="2">
        <f t="shared" si="66"/>
        <v>23</v>
      </c>
      <c r="H633" s="3">
        <f t="shared" si="66"/>
        <v>18</v>
      </c>
      <c r="I633" s="2">
        <f t="shared" si="66"/>
        <v>31</v>
      </c>
      <c r="J633" s="3">
        <f t="shared" si="66"/>
        <v>12</v>
      </c>
      <c r="K633" s="2">
        <f t="shared" si="66"/>
        <v>25</v>
      </c>
      <c r="L633" s="3">
        <f>COUNTA(L601:L631)</f>
        <v>9</v>
      </c>
      <c r="M633" s="2">
        <f>COUNTA(M601:M631)</f>
        <v>27</v>
      </c>
      <c r="N633" s="3">
        <f>COUNTA(N601:N631)</f>
        <v>9</v>
      </c>
      <c r="O633" s="4">
        <f>COUNTA(O601:O631)</f>
        <v>10</v>
      </c>
    </row>
    <row r="634" spans="1:15" x14ac:dyDescent="0.2">
      <c r="A634" s="6" t="s">
        <v>13</v>
      </c>
      <c r="B634" s="8">
        <f>SUM(B601:B631)</f>
        <v>0</v>
      </c>
      <c r="C634" s="12">
        <f>SUM(C601:C631)</f>
        <v>0</v>
      </c>
      <c r="D634" s="8">
        <f>SUM(D601:D631)</f>
        <v>12.5</v>
      </c>
      <c r="E634" s="12">
        <f>SUM(E601:E631)</f>
        <v>16.5</v>
      </c>
      <c r="F634" s="8">
        <f t="shared" ref="F634:K634" si="67">SUM(F601:F631)</f>
        <v>56.1</v>
      </c>
      <c r="G634" s="12">
        <f t="shared" si="67"/>
        <v>255.5</v>
      </c>
      <c r="H634" s="8">
        <f t="shared" si="67"/>
        <v>71.3</v>
      </c>
      <c r="I634" s="12">
        <f t="shared" si="67"/>
        <v>568.20000000000005</v>
      </c>
      <c r="J634" s="8">
        <f t="shared" si="67"/>
        <v>35.000000000000007</v>
      </c>
      <c r="K634" s="12">
        <f t="shared" si="67"/>
        <v>324.7</v>
      </c>
      <c r="L634" s="8">
        <f>SUM(L601:L631)</f>
        <v>34.5</v>
      </c>
      <c r="M634" s="12">
        <f>SUM(M601:M631)</f>
        <v>74</v>
      </c>
      <c r="N634" s="8">
        <f>SUM(N601:N631)</f>
        <v>13.1</v>
      </c>
      <c r="O634" s="13">
        <f>SUM(O601:O631)</f>
        <v>9</v>
      </c>
    </row>
    <row r="635" spans="1:15" x14ac:dyDescent="0.2">
      <c r="A635" s="16" t="s">
        <v>23</v>
      </c>
      <c r="B635" s="3"/>
      <c r="C635" s="2"/>
      <c r="D635" s="3"/>
      <c r="E635" s="2"/>
      <c r="F635" s="3"/>
      <c r="G635" s="2"/>
      <c r="H635" s="3"/>
      <c r="I635" s="2"/>
      <c r="J635" s="3"/>
      <c r="K635" s="2"/>
      <c r="L635" s="3"/>
      <c r="M635" s="2"/>
      <c r="N635" s="3"/>
      <c r="O635" s="75"/>
    </row>
    <row r="636" spans="1:15" x14ac:dyDescent="0.2">
      <c r="A636" s="3" t="s">
        <v>22</v>
      </c>
      <c r="B636" s="3">
        <f>+B633</f>
        <v>0</v>
      </c>
      <c r="C636" s="2">
        <f>+C633</f>
        <v>0</v>
      </c>
      <c r="D636" s="3">
        <f t="shared" ref="D636:O637" si="68">+B636+D633</f>
        <v>4</v>
      </c>
      <c r="E636" s="2">
        <f t="shared" si="68"/>
        <v>4</v>
      </c>
      <c r="F636" s="3">
        <f t="shared" si="68"/>
        <v>21</v>
      </c>
      <c r="G636" s="2">
        <f t="shared" si="68"/>
        <v>27</v>
      </c>
      <c r="H636" s="3">
        <f t="shared" si="68"/>
        <v>39</v>
      </c>
      <c r="I636" s="2">
        <f t="shared" si="68"/>
        <v>58</v>
      </c>
      <c r="J636" s="3">
        <f t="shared" si="68"/>
        <v>51</v>
      </c>
      <c r="K636" s="2">
        <f t="shared" si="68"/>
        <v>83</v>
      </c>
      <c r="L636" s="3">
        <f t="shared" si="68"/>
        <v>60</v>
      </c>
      <c r="M636" s="2">
        <f t="shared" si="68"/>
        <v>110</v>
      </c>
      <c r="N636" s="3">
        <f t="shared" si="68"/>
        <v>69</v>
      </c>
      <c r="O636" s="4">
        <f t="shared" si="68"/>
        <v>120</v>
      </c>
    </row>
    <row r="637" spans="1:15" ht="13.5" thickBot="1" x14ac:dyDescent="0.25">
      <c r="A637" s="5" t="s">
        <v>13</v>
      </c>
      <c r="B637" s="9">
        <f>+B634</f>
        <v>0</v>
      </c>
      <c r="C637" s="14">
        <f>+C634</f>
        <v>0</v>
      </c>
      <c r="D637" s="9">
        <f t="shared" si="68"/>
        <v>12.5</v>
      </c>
      <c r="E637" s="14">
        <f t="shared" si="68"/>
        <v>16.5</v>
      </c>
      <c r="F637" s="9">
        <f t="shared" si="68"/>
        <v>68.599999999999994</v>
      </c>
      <c r="G637" s="14">
        <f t="shared" si="68"/>
        <v>272</v>
      </c>
      <c r="H637" s="9">
        <f t="shared" si="68"/>
        <v>139.89999999999998</v>
      </c>
      <c r="I637" s="14">
        <f t="shared" si="68"/>
        <v>840.2</v>
      </c>
      <c r="J637" s="9">
        <f t="shared" si="68"/>
        <v>174.89999999999998</v>
      </c>
      <c r="K637" s="14">
        <f t="shared" si="68"/>
        <v>1164.9000000000001</v>
      </c>
      <c r="L637" s="9">
        <f t="shared" si="68"/>
        <v>209.39999999999998</v>
      </c>
      <c r="M637" s="14">
        <f t="shared" si="68"/>
        <v>1238.9000000000001</v>
      </c>
      <c r="N637" s="9">
        <f t="shared" si="68"/>
        <v>222.49999999999997</v>
      </c>
      <c r="O637" s="15">
        <f t="shared" si="68"/>
        <v>1247.9000000000001</v>
      </c>
    </row>
    <row r="638" spans="1:15" ht="13.5" thickBot="1" x14ac:dyDescent="0.25">
      <c r="A638" s="130" t="s">
        <v>12</v>
      </c>
      <c r="B638" s="131"/>
      <c r="C638" s="132" t="s">
        <v>33</v>
      </c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4"/>
    </row>
    <row r="639" spans="1:15" x14ac:dyDescent="0.2">
      <c r="A639" s="47" t="s">
        <v>69</v>
      </c>
      <c r="B639" s="48"/>
      <c r="C639" s="49">
        <f>C634/($A631)</f>
        <v>0</v>
      </c>
      <c r="D639" s="48"/>
      <c r="E639" s="49">
        <f>E634/($A630)</f>
        <v>0.55000000000000004</v>
      </c>
      <c r="F639" s="50"/>
      <c r="G639" s="49">
        <f>G634/($A631)</f>
        <v>8.241935483870968</v>
      </c>
      <c r="H639" s="50"/>
      <c r="I639" s="49">
        <f>I634/(($A631)-0)</f>
        <v>18.329032258064519</v>
      </c>
      <c r="J639" s="50"/>
      <c r="K639" s="49">
        <f>K634/($A628)</f>
        <v>11.596428571428572</v>
      </c>
      <c r="L639" s="49"/>
      <c r="M639" s="49">
        <f>M634/($A631)</f>
        <v>2.3870967741935485</v>
      </c>
      <c r="N639" s="50"/>
      <c r="O639" s="51">
        <f>O634/($A630)</f>
        <v>0.3</v>
      </c>
    </row>
    <row r="640" spans="1:15" x14ac:dyDescent="0.2">
      <c r="A640" s="52" t="s">
        <v>70</v>
      </c>
      <c r="B640" s="53"/>
      <c r="C640" s="42">
        <f>C637/$A631</f>
        <v>0</v>
      </c>
      <c r="D640" s="42"/>
      <c r="E640" s="42">
        <f>E637/($A631+$A630)</f>
        <v>0.27049180327868855</v>
      </c>
      <c r="F640" s="43"/>
      <c r="G640" s="42">
        <f>G637/($A631+$A630+$A631)</f>
        <v>2.9565217391304346</v>
      </c>
      <c r="H640" s="42"/>
      <c r="I640" s="42">
        <f>I637/(($A631+$A630+$A631+$A631)-0)</f>
        <v>6.8308943089430896</v>
      </c>
      <c r="J640" s="42"/>
      <c r="K640" s="76">
        <f>K637/($A631+$A630+$A631+$A631+$A629)</f>
        <v>7.6638157894736851</v>
      </c>
      <c r="L640" s="42"/>
      <c r="M640" s="76">
        <f>M637/($A631+$A630+$A631+$A631+$A629+$A631)</f>
        <v>6.7699453551912576</v>
      </c>
      <c r="N640" s="76"/>
      <c r="O640" s="77">
        <f>O637/($A631+$A630+$A631+$A631+$A628+$A631+$A630)</f>
        <v>5.8863207547169818</v>
      </c>
    </row>
    <row r="641" spans="1:18" x14ac:dyDescent="0.2">
      <c r="P641" s="121" t="s">
        <v>99</v>
      </c>
      <c r="Q641" s="121"/>
      <c r="R641" s="121"/>
    </row>
    <row r="642" spans="1:18" x14ac:dyDescent="0.2">
      <c r="A642" s="2" t="s">
        <v>63</v>
      </c>
      <c r="B642" s="1" t="s">
        <v>64</v>
      </c>
      <c r="C642" s="1" t="s">
        <v>65</v>
      </c>
      <c r="D642" s="1" t="s">
        <v>64</v>
      </c>
      <c r="E642" s="1" t="s">
        <v>65</v>
      </c>
      <c r="F642" s="1" t="s">
        <v>64</v>
      </c>
      <c r="G642" s="1" t="s">
        <v>65</v>
      </c>
      <c r="H642" s="1" t="s">
        <v>64</v>
      </c>
      <c r="I642" s="1" t="s">
        <v>65</v>
      </c>
      <c r="J642" s="1" t="s">
        <v>64</v>
      </c>
      <c r="K642" s="1" t="s">
        <v>65</v>
      </c>
      <c r="L642" s="1" t="s">
        <v>64</v>
      </c>
      <c r="M642" s="1" t="s">
        <v>65</v>
      </c>
      <c r="N642" s="1" t="s">
        <v>64</v>
      </c>
      <c r="O642" s="1" t="s">
        <v>65</v>
      </c>
      <c r="P642" s="2" t="s">
        <v>96</v>
      </c>
      <c r="Q642" s="2" t="s">
        <v>98</v>
      </c>
      <c r="R642" s="2" t="s">
        <v>97</v>
      </c>
    </row>
    <row r="643" spans="1:18" x14ac:dyDescent="0.2">
      <c r="A643" s="2" t="s">
        <v>68</v>
      </c>
      <c r="B643" s="81">
        <f>+B$633</f>
        <v>0</v>
      </c>
      <c r="C643" s="81">
        <f>+C$634</f>
        <v>0</v>
      </c>
      <c r="D643" s="81">
        <f>+D$633</f>
        <v>4</v>
      </c>
      <c r="E643" s="81">
        <f>+D$634</f>
        <v>12.5</v>
      </c>
      <c r="F643" s="81">
        <f>+F$633</f>
        <v>17</v>
      </c>
      <c r="G643" s="81">
        <f>+F$634</f>
        <v>56.1</v>
      </c>
      <c r="H643" s="81">
        <f>+H$633</f>
        <v>18</v>
      </c>
      <c r="I643" s="81">
        <f>+H$634</f>
        <v>71.3</v>
      </c>
      <c r="J643" s="81">
        <f>+J$633</f>
        <v>12</v>
      </c>
      <c r="K643" s="81">
        <f>+J$634</f>
        <v>35.000000000000007</v>
      </c>
      <c r="L643" s="81">
        <f>+L$633</f>
        <v>9</v>
      </c>
      <c r="M643" s="81">
        <f>+L$634</f>
        <v>34.5</v>
      </c>
      <c r="N643" s="81">
        <f>+N$633</f>
        <v>9</v>
      </c>
      <c r="O643" s="81">
        <f>+N$634</f>
        <v>13.1</v>
      </c>
      <c r="P643" s="2">
        <f t="shared" ref="P643:Q649" si="69">+B643+D643+F643+H643+J643+L643+N643</f>
        <v>69</v>
      </c>
      <c r="Q643" s="2">
        <f t="shared" si="69"/>
        <v>222.49999999999997</v>
      </c>
      <c r="R643" s="81">
        <f>+O$636</f>
        <v>120</v>
      </c>
    </row>
    <row r="644" spans="1:18" x14ac:dyDescent="0.2">
      <c r="A644" s="81" t="str">
        <f>+A$654</f>
        <v>2016-2017</v>
      </c>
      <c r="B644" s="2">
        <f>+B$688</f>
        <v>0</v>
      </c>
      <c r="C644" s="2">
        <f>+B$689</f>
        <v>0</v>
      </c>
      <c r="D644" s="2">
        <f>+D$688</f>
        <v>2</v>
      </c>
      <c r="E644" s="2">
        <f>+D$689</f>
        <v>12.6</v>
      </c>
      <c r="F644" s="2">
        <f>+F$688</f>
        <v>12</v>
      </c>
      <c r="G644" s="2">
        <f>+F$689</f>
        <v>47.7</v>
      </c>
      <c r="H644" s="2">
        <f>+H$688</f>
        <v>11</v>
      </c>
      <c r="I644" s="2">
        <f>+H$689</f>
        <v>20.2</v>
      </c>
      <c r="J644" s="2">
        <f>+J$688</f>
        <v>11</v>
      </c>
      <c r="K644" s="2">
        <f>+J$689</f>
        <v>22.8</v>
      </c>
      <c r="L644" s="2">
        <f>+L$688</f>
        <v>9</v>
      </c>
      <c r="M644" s="2">
        <f>+L$689</f>
        <v>10</v>
      </c>
      <c r="N644" s="2">
        <f>+N$688</f>
        <v>1</v>
      </c>
      <c r="O644" s="2">
        <f>+N$689</f>
        <v>4</v>
      </c>
      <c r="P644" s="2">
        <f t="shared" si="69"/>
        <v>46</v>
      </c>
      <c r="Q644" s="2">
        <f t="shared" si="69"/>
        <v>117.3</v>
      </c>
      <c r="R644" s="81">
        <f>+O$691</f>
        <v>79</v>
      </c>
    </row>
    <row r="645" spans="1:18" x14ac:dyDescent="0.2">
      <c r="A645" s="81" t="str">
        <f>+A$707</f>
        <v>2015-2016</v>
      </c>
      <c r="B645" s="2">
        <f>+B$741</f>
        <v>3</v>
      </c>
      <c r="C645" s="2">
        <f>+B$742</f>
        <v>0</v>
      </c>
      <c r="D645" s="2">
        <f>+D$741</f>
        <v>3</v>
      </c>
      <c r="E645" s="2">
        <f>+D$742</f>
        <v>5</v>
      </c>
      <c r="F645" s="2">
        <f>+F$741</f>
        <v>3</v>
      </c>
      <c r="G645" s="2">
        <f>+F$742</f>
        <v>0.2</v>
      </c>
      <c r="H645" s="2">
        <f>+H$741</f>
        <v>16</v>
      </c>
      <c r="I645" s="2">
        <f>+H$742</f>
        <v>51</v>
      </c>
      <c r="J645" s="2">
        <f>+J$741</f>
        <v>15</v>
      </c>
      <c r="K645" s="2">
        <f>+J$742</f>
        <v>55.5</v>
      </c>
      <c r="L645" s="2">
        <f>+L$741</f>
        <v>5</v>
      </c>
      <c r="M645" s="2">
        <f>+L$742</f>
        <v>12.3</v>
      </c>
      <c r="N645" s="2">
        <f>+N$741</f>
        <v>7</v>
      </c>
      <c r="O645" s="2">
        <f>+N$742</f>
        <v>15</v>
      </c>
      <c r="P645" s="2">
        <f t="shared" si="69"/>
        <v>52</v>
      </c>
      <c r="Q645" s="2">
        <f t="shared" si="69"/>
        <v>139</v>
      </c>
      <c r="R645" s="81">
        <f>+O$744</f>
        <v>75</v>
      </c>
    </row>
    <row r="646" spans="1:18" x14ac:dyDescent="0.2">
      <c r="A646" s="81" t="str">
        <f>+A$759</f>
        <v>2014-2015</v>
      </c>
      <c r="B646" s="81">
        <f>+B$793</f>
        <v>0</v>
      </c>
      <c r="C646" s="81">
        <f>+B$794</f>
        <v>0</v>
      </c>
      <c r="D646" s="81">
        <f>+D$793</f>
        <v>10</v>
      </c>
      <c r="E646" s="81">
        <f>+D$794</f>
        <v>28</v>
      </c>
      <c r="F646" s="81">
        <f>+F$793</f>
        <v>5</v>
      </c>
      <c r="G646" s="81">
        <f>+F$794</f>
        <v>2</v>
      </c>
      <c r="H646" s="81">
        <f>+H$793</f>
        <v>18</v>
      </c>
      <c r="I646" s="81">
        <f>+H$794</f>
        <v>58</v>
      </c>
      <c r="J646" s="81">
        <f>+J$793</f>
        <v>19</v>
      </c>
      <c r="K646" s="81">
        <f>+J$794</f>
        <v>52</v>
      </c>
      <c r="L646" s="81">
        <f>+L$793</f>
        <v>8</v>
      </c>
      <c r="M646" s="81">
        <f>+L$794</f>
        <v>16</v>
      </c>
      <c r="N646" s="81">
        <f>+N$793</f>
        <v>2</v>
      </c>
      <c r="O646" s="81">
        <f>+N$794</f>
        <v>3</v>
      </c>
      <c r="P646" s="81">
        <f t="shared" si="69"/>
        <v>62</v>
      </c>
      <c r="Q646" s="81">
        <f t="shared" si="69"/>
        <v>159</v>
      </c>
      <c r="R646" s="81">
        <f>+O$796</f>
        <v>101</v>
      </c>
    </row>
    <row r="647" spans="1:18" s="82" customFormat="1" x14ac:dyDescent="0.2">
      <c r="A647" s="81" t="str">
        <f>+A$810</f>
        <v>2013-2014</v>
      </c>
      <c r="B647" s="81">
        <f>+B$844</f>
        <v>0</v>
      </c>
      <c r="C647" s="81">
        <f>+B$845</f>
        <v>0</v>
      </c>
      <c r="D647" s="81">
        <f>+D$844</f>
        <v>6</v>
      </c>
      <c r="E647" s="81">
        <f>+D$845</f>
        <v>80</v>
      </c>
      <c r="F647" s="81">
        <f>+F$844</f>
        <v>13</v>
      </c>
      <c r="G647" s="81">
        <f>+F$845</f>
        <v>52</v>
      </c>
      <c r="H647" s="81">
        <f>+H$844</f>
        <v>16</v>
      </c>
      <c r="I647" s="81">
        <f>+H$845</f>
        <v>60</v>
      </c>
      <c r="J647" s="81">
        <f>+J$844</f>
        <v>20</v>
      </c>
      <c r="K647" s="81">
        <f>+J$845</f>
        <v>46</v>
      </c>
      <c r="L647" s="81">
        <f>+L$844</f>
        <v>6</v>
      </c>
      <c r="M647" s="81">
        <f>+L$845</f>
        <v>23</v>
      </c>
      <c r="N647" s="81">
        <f>+N$844</f>
        <v>1</v>
      </c>
      <c r="O647" s="81">
        <f>+N$845</f>
        <v>7</v>
      </c>
      <c r="P647" s="81">
        <f t="shared" si="69"/>
        <v>62</v>
      </c>
      <c r="Q647" s="81">
        <f t="shared" si="69"/>
        <v>268</v>
      </c>
      <c r="R647" s="81">
        <f>+O$847</f>
        <v>130</v>
      </c>
    </row>
    <row r="648" spans="1:18" s="82" customFormat="1" x14ac:dyDescent="0.2">
      <c r="A648" s="81" t="str">
        <f>+A$860</f>
        <v>2012-2013</v>
      </c>
      <c r="B648" s="81">
        <f>+B$894</f>
        <v>0</v>
      </c>
      <c r="C648" s="81">
        <f>+B$895</f>
        <v>0</v>
      </c>
      <c r="D648" s="81">
        <f>+D$894</f>
        <v>3</v>
      </c>
      <c r="E648" s="81">
        <f>+D$895</f>
        <v>1</v>
      </c>
      <c r="F648" s="81">
        <f>+F$894</f>
        <v>5</v>
      </c>
      <c r="G648" s="81">
        <f>+F$895</f>
        <v>24</v>
      </c>
      <c r="H648" s="81">
        <f>+H$894</f>
        <v>7</v>
      </c>
      <c r="I648" s="81">
        <f>+H$895</f>
        <v>25</v>
      </c>
      <c r="J648" s="81">
        <f>+J$894</f>
        <v>15</v>
      </c>
      <c r="K648" s="81">
        <f>+J$895</f>
        <v>61</v>
      </c>
      <c r="L648" s="81">
        <f>+L$894</f>
        <v>8</v>
      </c>
      <c r="M648" s="81">
        <f>+L$895</f>
        <v>20</v>
      </c>
      <c r="N648" s="81">
        <f>+N$894</f>
        <v>0</v>
      </c>
      <c r="O648" s="81">
        <f>+N$895</f>
        <v>0</v>
      </c>
      <c r="P648" s="81">
        <f t="shared" si="69"/>
        <v>38</v>
      </c>
      <c r="Q648" s="81">
        <f t="shared" si="69"/>
        <v>131</v>
      </c>
      <c r="R648" s="81">
        <f>+O$897</f>
        <v>80</v>
      </c>
    </row>
    <row r="649" spans="1:18" x14ac:dyDescent="0.2">
      <c r="A649" s="80" t="str">
        <f>+A$909</f>
        <v>2011-2012</v>
      </c>
      <c r="B649" s="2">
        <f>+B$943</f>
        <v>0</v>
      </c>
      <c r="C649" s="2">
        <f>+B$944</f>
        <v>0</v>
      </c>
      <c r="D649" s="2">
        <f>+D$943</f>
        <v>1</v>
      </c>
      <c r="E649" s="2">
        <f>+D$944</f>
        <v>1</v>
      </c>
      <c r="F649" s="2">
        <f>+F$943</f>
        <v>4</v>
      </c>
      <c r="G649" s="2">
        <f>+F$944</f>
        <v>10</v>
      </c>
      <c r="H649" s="2">
        <f>+H$943</f>
        <v>11</v>
      </c>
      <c r="I649" s="2">
        <f>+H$944</f>
        <v>65</v>
      </c>
      <c r="J649" s="2">
        <f>+J$943</f>
        <v>3</v>
      </c>
      <c r="K649" s="2">
        <f>+J$944</f>
        <v>21</v>
      </c>
      <c r="L649" s="2">
        <f>+L$943</f>
        <v>0</v>
      </c>
      <c r="M649" s="2">
        <f>+L$944</f>
        <v>0</v>
      </c>
      <c r="N649" s="2">
        <f>+N$943</f>
        <v>0</v>
      </c>
      <c r="O649" s="2">
        <f>+N$944</f>
        <v>0</v>
      </c>
      <c r="P649" s="2">
        <f t="shared" si="69"/>
        <v>19</v>
      </c>
      <c r="Q649" s="2">
        <f t="shared" si="69"/>
        <v>97</v>
      </c>
      <c r="R649" s="2">
        <f>+O$946</f>
        <v>40</v>
      </c>
    </row>
    <row r="652" spans="1:18" x14ac:dyDescent="0.2">
      <c r="A652" s="116" t="s">
        <v>60</v>
      </c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17"/>
      <c r="P652" s="121"/>
      <c r="Q652" s="121"/>
      <c r="R652" s="121"/>
    </row>
    <row r="653" spans="1:18" x14ac:dyDescent="0.2">
      <c r="A653" s="124" t="s">
        <v>66</v>
      </c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6"/>
      <c r="P653" s="2"/>
      <c r="Q653" s="2"/>
      <c r="R653" s="2"/>
    </row>
    <row r="654" spans="1:18" x14ac:dyDescent="0.2">
      <c r="A654" s="24" t="s">
        <v>59</v>
      </c>
      <c r="B654" s="127" t="s">
        <v>57</v>
      </c>
      <c r="C654" s="128"/>
      <c r="D654" s="127" t="s">
        <v>7</v>
      </c>
      <c r="E654" s="128"/>
      <c r="F654" s="127" t="s">
        <v>8</v>
      </c>
      <c r="G654" s="128"/>
      <c r="H654" s="127" t="s">
        <v>9</v>
      </c>
      <c r="I654" s="128"/>
      <c r="J654" s="127" t="s">
        <v>10</v>
      </c>
      <c r="K654" s="128"/>
      <c r="L654" s="127" t="s">
        <v>11</v>
      </c>
      <c r="M654" s="128"/>
      <c r="N654" s="127" t="s">
        <v>35</v>
      </c>
      <c r="O654" s="128"/>
    </row>
    <row r="655" spans="1:18" x14ac:dyDescent="0.2">
      <c r="A655" s="25" t="s">
        <v>0</v>
      </c>
      <c r="B655" s="7" t="s">
        <v>2</v>
      </c>
      <c r="C655" s="11" t="s">
        <v>1</v>
      </c>
      <c r="D655" s="7" t="s">
        <v>2</v>
      </c>
      <c r="E655" s="11" t="s">
        <v>1</v>
      </c>
      <c r="F655" s="7" t="s">
        <v>2</v>
      </c>
      <c r="G655" s="11" t="s">
        <v>1</v>
      </c>
      <c r="H655" s="7" t="s">
        <v>2</v>
      </c>
      <c r="I655" s="11" t="s">
        <v>1</v>
      </c>
      <c r="J655" s="7" t="s">
        <v>2</v>
      </c>
      <c r="K655" s="11" t="s">
        <v>1</v>
      </c>
      <c r="L655" s="7" t="s">
        <v>2</v>
      </c>
      <c r="M655" s="11" t="s">
        <v>1</v>
      </c>
      <c r="N655" s="7" t="s">
        <v>2</v>
      </c>
      <c r="O655" s="11" t="s">
        <v>1</v>
      </c>
    </row>
    <row r="656" spans="1:18" x14ac:dyDescent="0.2">
      <c r="A656" s="26">
        <v>1</v>
      </c>
      <c r="B656" s="17"/>
      <c r="C656" s="19"/>
      <c r="D656" s="17"/>
      <c r="E656" s="19"/>
      <c r="F656" s="17"/>
      <c r="G656" s="19"/>
      <c r="H656" s="17"/>
      <c r="I656" s="19" t="s">
        <v>49</v>
      </c>
      <c r="J656" s="17">
        <v>5</v>
      </c>
      <c r="K656" s="19">
        <v>11</v>
      </c>
      <c r="L656" s="17"/>
      <c r="M656" s="19"/>
      <c r="N656" s="17"/>
      <c r="O656" s="19"/>
    </row>
    <row r="657" spans="1:15" x14ac:dyDescent="0.2">
      <c r="A657" s="25">
        <v>2</v>
      </c>
      <c r="B657" s="3"/>
      <c r="C657" s="27"/>
      <c r="D657" s="3"/>
      <c r="E657" s="27"/>
      <c r="F657" s="3"/>
      <c r="G657" s="4"/>
      <c r="H657" s="3"/>
      <c r="I657" s="4" t="s">
        <v>49</v>
      </c>
      <c r="J657" s="3">
        <v>0.5</v>
      </c>
      <c r="K657" s="4">
        <v>10</v>
      </c>
      <c r="L657" s="3">
        <v>2</v>
      </c>
      <c r="M657" s="4">
        <v>1</v>
      </c>
      <c r="N657" s="3"/>
      <c r="O657" s="4"/>
    </row>
    <row r="658" spans="1:15" x14ac:dyDescent="0.2">
      <c r="A658" s="26">
        <v>3</v>
      </c>
      <c r="B658" s="17"/>
      <c r="C658" s="19"/>
      <c r="D658" s="17"/>
      <c r="E658" s="19"/>
      <c r="F658" s="17"/>
      <c r="G658" s="19"/>
      <c r="H658" s="17"/>
      <c r="I658" s="19" t="s">
        <v>49</v>
      </c>
      <c r="J658" s="17" t="s">
        <v>49</v>
      </c>
      <c r="K658" s="19">
        <v>7.2</v>
      </c>
      <c r="L658" s="17">
        <v>2.5</v>
      </c>
      <c r="M658" s="19">
        <v>2.5</v>
      </c>
      <c r="N658" s="17"/>
      <c r="O658" s="19"/>
    </row>
    <row r="659" spans="1:15" x14ac:dyDescent="0.2">
      <c r="A659" s="25">
        <v>4</v>
      </c>
      <c r="B659" s="3"/>
      <c r="C659" s="4"/>
      <c r="D659" s="3"/>
      <c r="E659" s="4"/>
      <c r="F659" s="3"/>
      <c r="G659" s="4"/>
      <c r="H659" s="3"/>
      <c r="I659" s="4" t="s">
        <v>49</v>
      </c>
      <c r="J659" s="3"/>
      <c r="K659" s="4">
        <v>7</v>
      </c>
      <c r="L659" s="3">
        <v>2</v>
      </c>
      <c r="M659" s="4">
        <v>3</v>
      </c>
      <c r="N659" s="3"/>
      <c r="O659" s="4"/>
    </row>
    <row r="660" spans="1:15" x14ac:dyDescent="0.2">
      <c r="A660" s="26">
        <v>5</v>
      </c>
      <c r="B660" s="17"/>
      <c r="C660" s="19"/>
      <c r="D660" s="17"/>
      <c r="E660" s="19"/>
      <c r="F660" s="17"/>
      <c r="G660" s="19"/>
      <c r="H660" s="17">
        <v>0.2</v>
      </c>
      <c r="I660" s="19">
        <v>0.2</v>
      </c>
      <c r="J660" s="17">
        <v>2</v>
      </c>
      <c r="K660" s="19">
        <v>8.3000000000000007</v>
      </c>
      <c r="L660" s="17"/>
      <c r="M660" s="19" t="s">
        <v>49</v>
      </c>
      <c r="N660" s="17"/>
      <c r="O660" s="19"/>
    </row>
    <row r="661" spans="1:15" x14ac:dyDescent="0.2">
      <c r="A661" s="25">
        <v>6</v>
      </c>
      <c r="B661" s="3"/>
      <c r="C661" s="4"/>
      <c r="D661" s="3"/>
      <c r="E661" s="4"/>
      <c r="F661" s="3"/>
      <c r="G661" s="4"/>
      <c r="H661" s="3">
        <v>1.5</v>
      </c>
      <c r="I661" s="4">
        <v>1</v>
      </c>
      <c r="J661" s="3"/>
      <c r="K661" s="4">
        <v>8.3000000000000007</v>
      </c>
      <c r="L661" s="3"/>
      <c r="M661" s="4" t="s">
        <v>49</v>
      </c>
      <c r="N661" s="3"/>
      <c r="O661" s="4"/>
    </row>
    <row r="662" spans="1:15" x14ac:dyDescent="0.2">
      <c r="A662" s="26">
        <v>7</v>
      </c>
      <c r="B662" s="17"/>
      <c r="C662" s="19"/>
      <c r="D662" s="17"/>
      <c r="E662" s="19"/>
      <c r="F662" s="17"/>
      <c r="G662" s="19"/>
      <c r="H662" s="17" t="s">
        <v>49</v>
      </c>
      <c r="I662" s="19">
        <v>1</v>
      </c>
      <c r="J662" s="17"/>
      <c r="K662" s="19">
        <v>6.7</v>
      </c>
      <c r="L662" s="17"/>
      <c r="M662" s="19"/>
      <c r="N662" s="17">
        <v>4</v>
      </c>
      <c r="O662" s="19">
        <v>3</v>
      </c>
    </row>
    <row r="663" spans="1:15" x14ac:dyDescent="0.2">
      <c r="A663" s="25">
        <v>8</v>
      </c>
      <c r="B663" s="3"/>
      <c r="C663" s="4"/>
      <c r="D663" s="3"/>
      <c r="E663" s="4"/>
      <c r="F663" s="3"/>
      <c r="G663" s="4"/>
      <c r="H663" s="3">
        <v>1.5</v>
      </c>
      <c r="I663" s="4">
        <v>1</v>
      </c>
      <c r="J663" s="3"/>
      <c r="K663" s="4">
        <v>0</v>
      </c>
      <c r="L663" s="3"/>
      <c r="M663" s="4"/>
      <c r="N663" s="3"/>
      <c r="O663" s="4"/>
    </row>
    <row r="664" spans="1:15" x14ac:dyDescent="0.2">
      <c r="A664" s="26">
        <v>9</v>
      </c>
      <c r="B664" s="17"/>
      <c r="C664" s="19"/>
      <c r="D664" s="17"/>
      <c r="E664" s="19"/>
      <c r="F664" s="17">
        <v>0.5</v>
      </c>
      <c r="G664" s="19" t="s">
        <v>49</v>
      </c>
      <c r="H664" s="17">
        <v>2</v>
      </c>
      <c r="I664" s="19">
        <v>4.3</v>
      </c>
      <c r="J664" s="17">
        <v>1.5</v>
      </c>
      <c r="K664" s="19">
        <v>1.5</v>
      </c>
      <c r="L664" s="17"/>
      <c r="M664" s="19"/>
      <c r="N664" s="17"/>
      <c r="O664" s="19"/>
    </row>
    <row r="665" spans="1:15" x14ac:dyDescent="0.2">
      <c r="A665" s="25">
        <v>10</v>
      </c>
      <c r="B665" s="3"/>
      <c r="C665" s="4"/>
      <c r="D665" s="3"/>
      <c r="E665" s="4"/>
      <c r="F665" s="3">
        <v>3.5</v>
      </c>
      <c r="G665" s="4">
        <v>3.5</v>
      </c>
      <c r="H665" s="3">
        <v>7</v>
      </c>
      <c r="I665" s="4">
        <v>11</v>
      </c>
      <c r="J665" s="3" t="s">
        <v>49</v>
      </c>
      <c r="K665" s="4" t="s">
        <v>49</v>
      </c>
      <c r="L665" s="3"/>
      <c r="M665" s="4"/>
      <c r="N665" s="3"/>
      <c r="O665" s="4"/>
    </row>
    <row r="666" spans="1:15" x14ac:dyDescent="0.2">
      <c r="A666" s="26">
        <v>11</v>
      </c>
      <c r="B666" s="17"/>
      <c r="C666" s="19"/>
      <c r="D666" s="17"/>
      <c r="E666" s="19"/>
      <c r="F666" s="17">
        <v>5</v>
      </c>
      <c r="G666" s="19">
        <v>6.5</v>
      </c>
      <c r="H666" s="17" t="s">
        <v>49</v>
      </c>
      <c r="I666" s="19" t="s">
        <v>49</v>
      </c>
      <c r="J666" s="17">
        <v>0.8</v>
      </c>
      <c r="K666" s="19">
        <v>1</v>
      </c>
      <c r="L666" s="17"/>
      <c r="M666" s="19" t="s">
        <v>49</v>
      </c>
      <c r="N666" s="17"/>
      <c r="O666" s="19"/>
    </row>
    <row r="667" spans="1:15" x14ac:dyDescent="0.2">
      <c r="A667" s="25">
        <v>12</v>
      </c>
      <c r="B667" s="3"/>
      <c r="C667" s="4"/>
      <c r="D667" s="3"/>
      <c r="E667" s="4"/>
      <c r="F667" s="3">
        <v>21</v>
      </c>
      <c r="G667" s="4">
        <v>21</v>
      </c>
      <c r="H667" s="3"/>
      <c r="I667" s="4" t="s">
        <v>49</v>
      </c>
      <c r="J667" s="3"/>
      <c r="K667" s="4"/>
      <c r="L667" s="3"/>
      <c r="M667" s="4">
        <v>2</v>
      </c>
      <c r="N667" s="3"/>
      <c r="O667" s="4"/>
    </row>
    <row r="668" spans="1:15" x14ac:dyDescent="0.2">
      <c r="A668" s="26">
        <v>13</v>
      </c>
      <c r="B668" s="17"/>
      <c r="C668" s="19"/>
      <c r="D668" s="17"/>
      <c r="E668" s="19"/>
      <c r="F668" s="17"/>
      <c r="G668" s="19">
        <v>20</v>
      </c>
      <c r="H668" s="17"/>
      <c r="I668" s="19" t="s">
        <v>49</v>
      </c>
      <c r="J668" s="17">
        <v>1.5</v>
      </c>
      <c r="K668" s="19">
        <v>1.5</v>
      </c>
      <c r="L668" s="17" t="s">
        <v>49</v>
      </c>
      <c r="M668" s="19" t="s">
        <v>49</v>
      </c>
      <c r="N668" s="17"/>
      <c r="O668" s="19"/>
    </row>
    <row r="669" spans="1:15" x14ac:dyDescent="0.2">
      <c r="A669" s="25">
        <v>14</v>
      </c>
      <c r="B669" s="3"/>
      <c r="C669" s="4"/>
      <c r="D669" s="3"/>
      <c r="E669" s="4"/>
      <c r="F669" s="3" t="s">
        <v>49</v>
      </c>
      <c r="G669" s="4">
        <v>20</v>
      </c>
      <c r="H669" s="3" t="s">
        <v>49</v>
      </c>
      <c r="I669" s="4"/>
      <c r="J669" s="3"/>
      <c r="K669" s="4" t="s">
        <v>49</v>
      </c>
      <c r="L669" s="3">
        <v>2.5</v>
      </c>
      <c r="M669" s="4">
        <v>2.5</v>
      </c>
      <c r="N669" s="3"/>
      <c r="O669" s="4"/>
    </row>
    <row r="670" spans="1:15" x14ac:dyDescent="0.2">
      <c r="A670" s="26">
        <v>15</v>
      </c>
      <c r="B670" s="17"/>
      <c r="C670" s="19"/>
      <c r="D670" s="17"/>
      <c r="E670" s="19"/>
      <c r="F670" s="17">
        <v>1</v>
      </c>
      <c r="G670" s="19">
        <v>14</v>
      </c>
      <c r="H670" s="17"/>
      <c r="I670" s="19"/>
      <c r="J670" s="17">
        <v>3</v>
      </c>
      <c r="K670" s="19">
        <v>3</v>
      </c>
      <c r="L670" s="17" t="s">
        <v>49</v>
      </c>
      <c r="M670" s="19">
        <v>2</v>
      </c>
      <c r="N670" s="17"/>
      <c r="O670" s="19"/>
    </row>
    <row r="671" spans="1:15" x14ac:dyDescent="0.2">
      <c r="A671" s="25">
        <v>16</v>
      </c>
      <c r="B671" s="3"/>
      <c r="C671" s="4"/>
      <c r="D671" s="3"/>
      <c r="E671" s="4"/>
      <c r="F671" s="3"/>
      <c r="G671" s="4">
        <v>14</v>
      </c>
      <c r="H671" s="3"/>
      <c r="I671" s="4"/>
      <c r="J671" s="3">
        <v>7</v>
      </c>
      <c r="K671" s="4">
        <v>9.6</v>
      </c>
      <c r="L671" s="3" t="s">
        <v>49</v>
      </c>
      <c r="M671" s="4">
        <v>2</v>
      </c>
      <c r="N671" s="3"/>
      <c r="O671" s="4"/>
    </row>
    <row r="672" spans="1:15" x14ac:dyDescent="0.2">
      <c r="A672" s="26">
        <v>17</v>
      </c>
      <c r="B672" s="17"/>
      <c r="C672" s="19"/>
      <c r="D672" s="17"/>
      <c r="E672" s="19"/>
      <c r="F672" s="17">
        <v>10.5</v>
      </c>
      <c r="G672" s="19">
        <v>22.1</v>
      </c>
      <c r="H672" s="17"/>
      <c r="I672" s="19"/>
      <c r="J672" s="17">
        <v>1.5</v>
      </c>
      <c r="K672" s="19">
        <v>6.2</v>
      </c>
      <c r="L672" s="17"/>
      <c r="M672" s="19" t="s">
        <v>49</v>
      </c>
      <c r="N672" s="17"/>
      <c r="O672" s="19"/>
    </row>
    <row r="673" spans="1:15" x14ac:dyDescent="0.2">
      <c r="A673" s="25">
        <v>18</v>
      </c>
      <c r="B673" s="3"/>
      <c r="C673" s="4"/>
      <c r="D673" s="3"/>
      <c r="E673" s="4"/>
      <c r="F673" s="3">
        <v>2</v>
      </c>
      <c r="G673" s="4">
        <v>23.3</v>
      </c>
      <c r="H673" s="3"/>
      <c r="I673" s="4"/>
      <c r="J673" s="3"/>
      <c r="K673" s="4">
        <v>3.4</v>
      </c>
      <c r="L673" s="3">
        <v>0.5</v>
      </c>
      <c r="M673" s="4" t="s">
        <v>49</v>
      </c>
      <c r="N673" s="3"/>
      <c r="O673" s="4"/>
    </row>
    <row r="674" spans="1:15" x14ac:dyDescent="0.2">
      <c r="A674" s="26">
        <v>19</v>
      </c>
      <c r="B674" s="17"/>
      <c r="C674" s="19"/>
      <c r="D674" s="17"/>
      <c r="E674" s="19"/>
      <c r="F674" s="17" t="s">
        <v>49</v>
      </c>
      <c r="G674" s="19">
        <v>23.8</v>
      </c>
      <c r="H674" s="17"/>
      <c r="I674" s="19"/>
      <c r="J674" s="17"/>
      <c r="K674" s="19"/>
      <c r="L674" s="17"/>
      <c r="M674" s="19"/>
      <c r="N674" s="17"/>
      <c r="O674" s="19"/>
    </row>
    <row r="675" spans="1:15" x14ac:dyDescent="0.2">
      <c r="A675" s="25">
        <v>20</v>
      </c>
      <c r="B675" s="3"/>
      <c r="C675" s="4"/>
      <c r="D675" s="3">
        <v>6.5</v>
      </c>
      <c r="E675" s="4">
        <v>6.5</v>
      </c>
      <c r="F675" s="3"/>
      <c r="G675" s="4">
        <v>22</v>
      </c>
      <c r="H675" s="3"/>
      <c r="I675" s="4"/>
      <c r="J675" s="3"/>
      <c r="K675" s="4"/>
      <c r="L675" s="3"/>
      <c r="M675" s="4"/>
      <c r="N675" s="3"/>
      <c r="O675" s="4"/>
    </row>
    <row r="676" spans="1:15" x14ac:dyDescent="0.2">
      <c r="A676" s="26">
        <v>21</v>
      </c>
      <c r="B676" s="17"/>
      <c r="C676" s="19"/>
      <c r="D676" s="17">
        <v>6.1</v>
      </c>
      <c r="E676" s="19">
        <v>10.1</v>
      </c>
      <c r="F676" s="17"/>
      <c r="G676" s="19">
        <v>20</v>
      </c>
      <c r="H676" s="17"/>
      <c r="I676" s="19"/>
      <c r="J676" s="17"/>
      <c r="K676" s="19"/>
      <c r="L676" s="17"/>
      <c r="M676" s="19"/>
      <c r="N676" s="17"/>
      <c r="O676" s="19"/>
    </row>
    <row r="677" spans="1:15" x14ac:dyDescent="0.2">
      <c r="A677" s="25">
        <v>22</v>
      </c>
      <c r="B677" s="3"/>
      <c r="C677" s="4"/>
      <c r="D677" s="3"/>
      <c r="E677" s="4">
        <v>6.7</v>
      </c>
      <c r="F677" s="3"/>
      <c r="G677" s="4">
        <v>20</v>
      </c>
      <c r="H677" s="3"/>
      <c r="I677" s="4"/>
      <c r="J677" s="3"/>
      <c r="K677" s="4"/>
      <c r="L677" s="3">
        <v>0.5</v>
      </c>
      <c r="M677" s="4" t="s">
        <v>49</v>
      </c>
      <c r="N677" s="3"/>
      <c r="O677" s="4"/>
    </row>
    <row r="678" spans="1:15" x14ac:dyDescent="0.2">
      <c r="A678" s="26">
        <v>23</v>
      </c>
      <c r="B678" s="20"/>
      <c r="C678" s="19"/>
      <c r="D678" s="20"/>
      <c r="E678" s="19">
        <v>3.3</v>
      </c>
      <c r="F678" s="17"/>
      <c r="G678" s="19">
        <v>15</v>
      </c>
      <c r="H678" s="17"/>
      <c r="I678" s="19"/>
      <c r="J678" s="17"/>
      <c r="K678" s="19"/>
      <c r="L678" s="17"/>
      <c r="M678" s="19"/>
      <c r="N678" s="17"/>
      <c r="O678" s="19"/>
    </row>
    <row r="679" spans="1:15" x14ac:dyDescent="0.2">
      <c r="A679" s="25">
        <v>24</v>
      </c>
      <c r="B679" s="3"/>
      <c r="C679" s="4"/>
      <c r="D679" s="3"/>
      <c r="E679" s="4">
        <v>1.5</v>
      </c>
      <c r="F679" s="3"/>
      <c r="G679" s="4">
        <v>12.5</v>
      </c>
      <c r="H679" s="3"/>
      <c r="I679" s="4"/>
      <c r="J679" s="3"/>
      <c r="K679" s="4"/>
      <c r="L679" s="3"/>
      <c r="M679" s="4"/>
      <c r="N679" s="3"/>
      <c r="O679" s="4"/>
    </row>
    <row r="680" spans="1:15" x14ac:dyDescent="0.2">
      <c r="A680" s="26">
        <v>25</v>
      </c>
      <c r="B680" s="17"/>
      <c r="C680" s="19"/>
      <c r="D680" s="17"/>
      <c r="E680" s="19" t="s">
        <v>49</v>
      </c>
      <c r="F680" s="17"/>
      <c r="G680" s="19">
        <v>10</v>
      </c>
      <c r="H680" s="17"/>
      <c r="I680" s="19"/>
      <c r="J680" s="17"/>
      <c r="K680" s="19"/>
      <c r="L680" s="17"/>
      <c r="M680" s="19"/>
      <c r="N680" s="17"/>
      <c r="O680" s="19"/>
    </row>
    <row r="681" spans="1:15" x14ac:dyDescent="0.2">
      <c r="A681" s="25">
        <v>26</v>
      </c>
      <c r="B681" s="3"/>
      <c r="C681" s="4"/>
      <c r="D681" s="3"/>
      <c r="E681" s="4"/>
      <c r="F681" s="3"/>
      <c r="G681" s="4">
        <v>7.2</v>
      </c>
      <c r="H681" s="3"/>
      <c r="I681" s="4"/>
      <c r="J681" s="3"/>
      <c r="K681" s="4"/>
      <c r="L681" s="3"/>
      <c r="M681" s="4"/>
      <c r="N681" s="3"/>
      <c r="O681" s="4"/>
    </row>
    <row r="682" spans="1:15" x14ac:dyDescent="0.2">
      <c r="A682" s="26">
        <v>27</v>
      </c>
      <c r="B682" s="17"/>
      <c r="C682" s="19"/>
      <c r="D682" s="17"/>
      <c r="E682" s="19"/>
      <c r="F682" s="17"/>
      <c r="G682" s="19" t="s">
        <v>49</v>
      </c>
      <c r="H682" s="17">
        <v>0.5</v>
      </c>
      <c r="I682" s="19">
        <v>0.5</v>
      </c>
      <c r="J682" s="17"/>
      <c r="K682" s="19"/>
      <c r="L682" s="17"/>
      <c r="M682" s="19"/>
      <c r="N682" s="17"/>
      <c r="O682" s="19"/>
    </row>
    <row r="683" spans="1:15" x14ac:dyDescent="0.2">
      <c r="A683" s="25">
        <v>28</v>
      </c>
      <c r="B683" s="3"/>
      <c r="C683" s="4"/>
      <c r="D683" s="3"/>
      <c r="E683" s="4"/>
      <c r="F683" s="3"/>
      <c r="G683" s="4" t="s">
        <v>49</v>
      </c>
      <c r="H683" s="3">
        <v>5</v>
      </c>
      <c r="I683" s="4">
        <v>5</v>
      </c>
      <c r="J683" s="3"/>
      <c r="K683" s="4"/>
      <c r="L683" s="3"/>
      <c r="M683" s="4"/>
      <c r="N683" s="3"/>
      <c r="O683" s="4"/>
    </row>
    <row r="684" spans="1:15" x14ac:dyDescent="0.2">
      <c r="A684" s="26">
        <v>29</v>
      </c>
      <c r="B684" s="17"/>
      <c r="C684" s="19"/>
      <c r="D684" s="17"/>
      <c r="E684" s="19"/>
      <c r="F684" s="17">
        <v>2</v>
      </c>
      <c r="G684" s="19">
        <v>20</v>
      </c>
      <c r="H684" s="17"/>
      <c r="I684" s="19">
        <v>5</v>
      </c>
      <c r="J684" s="17"/>
      <c r="K684" s="19"/>
      <c r="L684" s="17"/>
      <c r="M684" s="19"/>
      <c r="N684" s="17"/>
      <c r="O684" s="19"/>
    </row>
    <row r="685" spans="1:15" x14ac:dyDescent="0.2">
      <c r="A685" s="25">
        <v>30</v>
      </c>
      <c r="B685" s="3"/>
      <c r="C685" s="4"/>
      <c r="D685" s="3"/>
      <c r="E685" s="4"/>
      <c r="F685" s="3">
        <v>2</v>
      </c>
      <c r="G685" s="4">
        <v>3.6</v>
      </c>
      <c r="H685" s="3"/>
      <c r="I685" s="4">
        <v>5</v>
      </c>
      <c r="J685" s="3"/>
      <c r="K685" s="4"/>
      <c r="L685" s="3"/>
      <c r="M685" s="4"/>
      <c r="N685" s="3"/>
      <c r="O685" s="4"/>
    </row>
    <row r="686" spans="1:15" x14ac:dyDescent="0.2">
      <c r="A686" s="26">
        <v>31</v>
      </c>
      <c r="B686" s="21"/>
      <c r="C686" s="23"/>
      <c r="D686" s="21"/>
      <c r="E686" s="23"/>
      <c r="F686" s="21">
        <v>0.2</v>
      </c>
      <c r="G686" s="23">
        <v>3.6</v>
      </c>
      <c r="H686" s="21">
        <v>2.5</v>
      </c>
      <c r="I686" s="23">
        <v>7</v>
      </c>
      <c r="J686" s="21"/>
      <c r="K686" s="23"/>
      <c r="L686" s="21"/>
      <c r="M686" s="23"/>
      <c r="N686" s="21"/>
      <c r="O686" s="23"/>
    </row>
    <row r="687" spans="1:15" x14ac:dyDescent="0.2">
      <c r="A687" s="25" t="s">
        <v>4</v>
      </c>
      <c r="B687" s="3"/>
      <c r="C687" s="2"/>
      <c r="D687" s="3"/>
      <c r="E687" s="2"/>
      <c r="F687" s="3"/>
      <c r="G687" s="2"/>
      <c r="H687" s="3"/>
      <c r="I687" s="2"/>
      <c r="J687" s="3"/>
      <c r="K687" s="2"/>
      <c r="L687" s="3"/>
      <c r="M687" s="4"/>
      <c r="N687" s="3"/>
      <c r="O687" s="4"/>
    </row>
    <row r="688" spans="1:15" x14ac:dyDescent="0.2">
      <c r="A688" s="25" t="s">
        <v>14</v>
      </c>
      <c r="B688" s="3">
        <f>COUNTA(B656:B686)</f>
        <v>0</v>
      </c>
      <c r="C688" s="2">
        <f>COUNTA(C656:C686)</f>
        <v>0</v>
      </c>
      <c r="D688" s="3">
        <f>COUNTA(D656:D686)</f>
        <v>2</v>
      </c>
      <c r="E688" s="2">
        <f>COUNTA(E656:E686)</f>
        <v>6</v>
      </c>
      <c r="F688" s="3">
        <f t="shared" ref="F688:K688" si="70">COUNTA(F656:F686)</f>
        <v>12</v>
      </c>
      <c r="G688" s="2">
        <f t="shared" si="70"/>
        <v>23</v>
      </c>
      <c r="H688" s="3">
        <f t="shared" si="70"/>
        <v>11</v>
      </c>
      <c r="I688" s="2">
        <f t="shared" si="70"/>
        <v>18</v>
      </c>
      <c r="J688" s="3">
        <f t="shared" si="70"/>
        <v>11</v>
      </c>
      <c r="K688" s="2">
        <f t="shared" si="70"/>
        <v>17</v>
      </c>
      <c r="L688" s="3">
        <f>COUNTA(L656:L686)</f>
        <v>9</v>
      </c>
      <c r="M688" s="2">
        <f>COUNTA(M656:M686)</f>
        <v>14</v>
      </c>
      <c r="N688" s="3">
        <f>COUNTA(N656:N686)</f>
        <v>1</v>
      </c>
      <c r="O688" s="4">
        <f>COUNTA(O656:O686)</f>
        <v>1</v>
      </c>
    </row>
    <row r="689" spans="1:18" x14ac:dyDescent="0.2">
      <c r="A689" s="6" t="s">
        <v>13</v>
      </c>
      <c r="B689" s="8">
        <f>SUM(B656:B686)</f>
        <v>0</v>
      </c>
      <c r="C689" s="12">
        <f>SUM(C656:C686)</f>
        <v>0</v>
      </c>
      <c r="D689" s="8">
        <f>SUM(D656:D686)</f>
        <v>12.6</v>
      </c>
      <c r="E689" s="12">
        <f>SUM(E656:E686)</f>
        <v>28.1</v>
      </c>
      <c r="F689" s="8">
        <f t="shared" ref="F689:K689" si="71">SUM(F656:F686)</f>
        <v>47.7</v>
      </c>
      <c r="G689" s="12">
        <f t="shared" si="71"/>
        <v>302.10000000000008</v>
      </c>
      <c r="H689" s="8">
        <f t="shared" si="71"/>
        <v>20.2</v>
      </c>
      <c r="I689" s="12">
        <f t="shared" si="71"/>
        <v>41</v>
      </c>
      <c r="J689" s="8">
        <f t="shared" si="71"/>
        <v>22.8</v>
      </c>
      <c r="K689" s="12">
        <f t="shared" si="71"/>
        <v>84.7</v>
      </c>
      <c r="L689" s="8">
        <f>SUM(L656:L686)</f>
        <v>10</v>
      </c>
      <c r="M689" s="12">
        <f>SUM(M656:M686)</f>
        <v>15</v>
      </c>
      <c r="N689" s="8">
        <f>SUM(N656:N686)</f>
        <v>4</v>
      </c>
      <c r="O689" s="13">
        <f>SUM(O656:O686)</f>
        <v>3</v>
      </c>
    </row>
    <row r="690" spans="1:18" x14ac:dyDescent="0.2">
      <c r="A690" s="16" t="s">
        <v>23</v>
      </c>
      <c r="B690" s="3"/>
      <c r="C690" s="2"/>
      <c r="D690" s="3"/>
      <c r="E690" s="2"/>
      <c r="F690" s="3"/>
      <c r="G690" s="2"/>
      <c r="H690" s="3"/>
      <c r="I690" s="2"/>
      <c r="J690" s="3"/>
      <c r="K690" s="2"/>
      <c r="L690" s="3"/>
      <c r="M690" s="2"/>
      <c r="N690" s="3"/>
      <c r="O690" s="75"/>
    </row>
    <row r="691" spans="1:18" x14ac:dyDescent="0.2">
      <c r="A691" s="3" t="s">
        <v>22</v>
      </c>
      <c r="B691" s="3">
        <f>+B688</f>
        <v>0</v>
      </c>
      <c r="C691" s="2">
        <f>+C688</f>
        <v>0</v>
      </c>
      <c r="D691" s="3">
        <f t="shared" ref="D691:O692" si="72">+B691+D688</f>
        <v>2</v>
      </c>
      <c r="E691" s="2">
        <f t="shared" si="72"/>
        <v>6</v>
      </c>
      <c r="F691" s="3">
        <f t="shared" si="72"/>
        <v>14</v>
      </c>
      <c r="G691" s="2">
        <f t="shared" si="72"/>
        <v>29</v>
      </c>
      <c r="H691" s="3">
        <f t="shared" si="72"/>
        <v>25</v>
      </c>
      <c r="I691" s="2">
        <f t="shared" si="72"/>
        <v>47</v>
      </c>
      <c r="J691" s="3">
        <f t="shared" si="72"/>
        <v>36</v>
      </c>
      <c r="K691" s="2">
        <f t="shared" si="72"/>
        <v>64</v>
      </c>
      <c r="L691" s="3">
        <f t="shared" si="72"/>
        <v>45</v>
      </c>
      <c r="M691" s="2">
        <f t="shared" si="72"/>
        <v>78</v>
      </c>
      <c r="N691" s="3">
        <f t="shared" si="72"/>
        <v>46</v>
      </c>
      <c r="O691" s="4">
        <f t="shared" si="72"/>
        <v>79</v>
      </c>
    </row>
    <row r="692" spans="1:18" ht="13.5" thickBot="1" x14ac:dyDescent="0.25">
      <c r="A692" s="5" t="s">
        <v>13</v>
      </c>
      <c r="B692" s="9">
        <f>+B689</f>
        <v>0</v>
      </c>
      <c r="C692" s="14">
        <f>+C689</f>
        <v>0</v>
      </c>
      <c r="D692" s="9">
        <f t="shared" si="72"/>
        <v>12.6</v>
      </c>
      <c r="E692" s="14">
        <f t="shared" si="72"/>
        <v>28.1</v>
      </c>
      <c r="F692" s="9">
        <f t="shared" si="72"/>
        <v>60.300000000000004</v>
      </c>
      <c r="G692" s="14">
        <f t="shared" si="72"/>
        <v>330.2000000000001</v>
      </c>
      <c r="H692" s="9">
        <f t="shared" si="72"/>
        <v>80.5</v>
      </c>
      <c r="I692" s="14">
        <f t="shared" si="72"/>
        <v>371.2000000000001</v>
      </c>
      <c r="J692" s="9">
        <f t="shared" si="72"/>
        <v>103.3</v>
      </c>
      <c r="K692" s="14">
        <f t="shared" si="72"/>
        <v>455.90000000000009</v>
      </c>
      <c r="L692" s="9">
        <f t="shared" si="72"/>
        <v>113.3</v>
      </c>
      <c r="M692" s="14">
        <f t="shared" si="72"/>
        <v>470.90000000000009</v>
      </c>
      <c r="N692" s="9">
        <f t="shared" si="72"/>
        <v>117.3</v>
      </c>
      <c r="O692" s="15">
        <f t="shared" si="72"/>
        <v>473.90000000000009</v>
      </c>
    </row>
    <row r="693" spans="1:18" ht="13.5" thickBot="1" x14ac:dyDescent="0.25">
      <c r="A693" s="130" t="s">
        <v>12</v>
      </c>
      <c r="B693" s="131"/>
      <c r="C693" s="133" t="s">
        <v>33</v>
      </c>
      <c r="D693" s="133"/>
      <c r="E693" s="133"/>
      <c r="F693" s="137"/>
      <c r="G693" s="137"/>
      <c r="H693" s="137"/>
      <c r="I693" s="137"/>
      <c r="J693" s="137"/>
      <c r="K693" s="137"/>
      <c r="L693" s="137"/>
      <c r="M693" s="137"/>
      <c r="N693" s="137"/>
      <c r="O693" s="138"/>
    </row>
    <row r="694" spans="1:18" x14ac:dyDescent="0.2">
      <c r="A694" s="47" t="s">
        <v>61</v>
      </c>
      <c r="B694" s="48"/>
      <c r="C694" s="49">
        <f>C689/($A686)</f>
        <v>0</v>
      </c>
      <c r="D694" s="48"/>
      <c r="E694" s="49">
        <f>E689/($A685)</f>
        <v>0.93666666666666676</v>
      </c>
      <c r="F694" s="50"/>
      <c r="G694" s="49">
        <f>G689/($A686)</f>
        <v>9.7451612903225833</v>
      </c>
      <c r="H694" s="50"/>
      <c r="I694" s="49">
        <f>I689/(($A686)-0)</f>
        <v>1.3225806451612903</v>
      </c>
      <c r="J694" s="50"/>
      <c r="K694" s="49">
        <f>K689/($A683)</f>
        <v>3.0249999999999999</v>
      </c>
      <c r="L694" s="49"/>
      <c r="M694" s="49">
        <f>M689/($A686)</f>
        <v>0.4838709677419355</v>
      </c>
      <c r="N694" s="50"/>
      <c r="O694" s="51">
        <f>O689/($A685)</f>
        <v>0.1</v>
      </c>
    </row>
    <row r="695" spans="1:18" x14ac:dyDescent="0.2">
      <c r="A695" s="52" t="s">
        <v>62</v>
      </c>
      <c r="B695" s="53"/>
      <c r="C695" s="42">
        <f>C692/$A686</f>
        <v>0</v>
      </c>
      <c r="D695" s="42"/>
      <c r="E695" s="42">
        <f>E692/($A686+$A685)</f>
        <v>0.46065573770491808</v>
      </c>
      <c r="F695" s="43"/>
      <c r="G695" s="42">
        <f>G692/($A686+$A685+$A686)</f>
        <v>3.5891304347826098</v>
      </c>
      <c r="H695" s="42"/>
      <c r="I695" s="42">
        <f>I692/(($A686+$A685+$A686+$A686)-0)</f>
        <v>3.0178861788617897</v>
      </c>
      <c r="J695" s="42"/>
      <c r="K695" s="76">
        <f>K692/($A686+$A685+$A686+$A686+$A684)</f>
        <v>2.9993421052631586</v>
      </c>
      <c r="L695" s="42"/>
      <c r="M695" s="76">
        <f>M692/($A686+$A685+$A686+$A686+$A684+$A686)</f>
        <v>2.5732240437158476</v>
      </c>
      <c r="N695" s="76"/>
      <c r="O695" s="77">
        <f>O692/($A686+$A685+$A686+$A686+$A683+$A686+$A685)</f>
        <v>2.2353773584905663</v>
      </c>
    </row>
    <row r="696" spans="1:18" x14ac:dyDescent="0.2">
      <c r="P696" s="121" t="s">
        <v>99</v>
      </c>
      <c r="Q696" s="121"/>
      <c r="R696" s="121"/>
    </row>
    <row r="697" spans="1:18" x14ac:dyDescent="0.2">
      <c r="A697" s="2" t="s">
        <v>63</v>
      </c>
      <c r="B697" s="1" t="s">
        <v>64</v>
      </c>
      <c r="C697" s="1" t="s">
        <v>65</v>
      </c>
      <c r="D697" s="1" t="s">
        <v>64</v>
      </c>
      <c r="E697" s="1" t="s">
        <v>65</v>
      </c>
      <c r="F697" s="1" t="s">
        <v>64</v>
      </c>
      <c r="G697" s="1" t="s">
        <v>65</v>
      </c>
      <c r="H697" s="1" t="s">
        <v>64</v>
      </c>
      <c r="I697" s="1" t="s">
        <v>65</v>
      </c>
      <c r="J697" s="1" t="s">
        <v>64</v>
      </c>
      <c r="K697" s="1" t="s">
        <v>65</v>
      </c>
      <c r="L697" s="1" t="s">
        <v>64</v>
      </c>
      <c r="M697" s="1" t="s">
        <v>65</v>
      </c>
      <c r="N697" s="1" t="s">
        <v>64</v>
      </c>
      <c r="O697" s="1" t="s">
        <v>65</v>
      </c>
      <c r="P697" s="2" t="s">
        <v>96</v>
      </c>
      <c r="Q697" s="2" t="s">
        <v>98</v>
      </c>
      <c r="R697" s="2" t="s">
        <v>97</v>
      </c>
    </row>
    <row r="698" spans="1:18" x14ac:dyDescent="0.2">
      <c r="A698" s="81" t="str">
        <f>+A$654</f>
        <v>2016-2017</v>
      </c>
      <c r="B698" s="2">
        <f>+B$688</f>
        <v>0</v>
      </c>
      <c r="C698" s="2">
        <f>+B$689</f>
        <v>0</v>
      </c>
      <c r="D698" s="2">
        <f>+D$688</f>
        <v>2</v>
      </c>
      <c r="E698" s="2">
        <f>+D$689</f>
        <v>12.6</v>
      </c>
      <c r="F698" s="2">
        <f>+F$688</f>
        <v>12</v>
      </c>
      <c r="G698" s="2">
        <f>+F$689</f>
        <v>47.7</v>
      </c>
      <c r="H698" s="2">
        <f>+H$688</f>
        <v>11</v>
      </c>
      <c r="I698" s="2">
        <f>+H$689</f>
        <v>20.2</v>
      </c>
      <c r="J698" s="2">
        <f>+J$688</f>
        <v>11</v>
      </c>
      <c r="K698" s="2">
        <f>+J$689</f>
        <v>22.8</v>
      </c>
      <c r="L698" s="2">
        <f>+L$688</f>
        <v>9</v>
      </c>
      <c r="M698" s="2">
        <f>+L$689</f>
        <v>10</v>
      </c>
      <c r="N698" s="2">
        <f>+N$688</f>
        <v>1</v>
      </c>
      <c r="O698" s="2">
        <f>+N$689</f>
        <v>4</v>
      </c>
      <c r="P698" s="2">
        <f t="shared" ref="P698:Q701" si="73">+B698+D698+F698+H698+J698+L698+N698</f>
        <v>46</v>
      </c>
      <c r="Q698" s="2">
        <f t="shared" si="73"/>
        <v>117.3</v>
      </c>
      <c r="R698" s="81">
        <f>+O$691</f>
        <v>79</v>
      </c>
    </row>
    <row r="699" spans="1:18" x14ac:dyDescent="0.2">
      <c r="A699" s="81" t="str">
        <f>+A$707</f>
        <v>2015-2016</v>
      </c>
      <c r="B699" s="2">
        <f>+B$741</f>
        <v>3</v>
      </c>
      <c r="C699" s="2">
        <f>+B$742</f>
        <v>0</v>
      </c>
      <c r="D699" s="2">
        <f>+D$741</f>
        <v>3</v>
      </c>
      <c r="E699" s="2">
        <f>+D$742</f>
        <v>5</v>
      </c>
      <c r="F699" s="2">
        <f>+F$741</f>
        <v>3</v>
      </c>
      <c r="G699" s="2">
        <f>+F$742</f>
        <v>0.2</v>
      </c>
      <c r="H699" s="2">
        <f>+H$741</f>
        <v>16</v>
      </c>
      <c r="I699" s="2">
        <f>+H$742</f>
        <v>51</v>
      </c>
      <c r="J699" s="2">
        <f>+J$741</f>
        <v>15</v>
      </c>
      <c r="K699" s="2">
        <f>+J$742</f>
        <v>55.5</v>
      </c>
      <c r="L699" s="2">
        <f>+L$741</f>
        <v>5</v>
      </c>
      <c r="M699" s="2">
        <f>+L$742</f>
        <v>12.3</v>
      </c>
      <c r="N699" s="2">
        <f>+N$741</f>
        <v>7</v>
      </c>
      <c r="O699" s="2">
        <f>+N$742</f>
        <v>15</v>
      </c>
      <c r="P699" s="2">
        <f t="shared" si="73"/>
        <v>52</v>
      </c>
      <c r="Q699" s="2">
        <f t="shared" si="73"/>
        <v>139</v>
      </c>
      <c r="R699" s="81">
        <f>+O$744</f>
        <v>75</v>
      </c>
    </row>
    <row r="700" spans="1:18" x14ac:dyDescent="0.2">
      <c r="A700" s="81" t="str">
        <f>+A$759</f>
        <v>2014-2015</v>
      </c>
      <c r="B700" s="81">
        <f>+B$793</f>
        <v>0</v>
      </c>
      <c r="C700" s="81">
        <f>+B$794</f>
        <v>0</v>
      </c>
      <c r="D700" s="81">
        <f>+D$793</f>
        <v>10</v>
      </c>
      <c r="E700" s="81">
        <f>+D$794</f>
        <v>28</v>
      </c>
      <c r="F700" s="81">
        <f>+F$793</f>
        <v>5</v>
      </c>
      <c r="G700" s="81">
        <f>+F$794</f>
        <v>2</v>
      </c>
      <c r="H700" s="81">
        <f>+H$793</f>
        <v>18</v>
      </c>
      <c r="I700" s="81">
        <f>+H$794</f>
        <v>58</v>
      </c>
      <c r="J700" s="81">
        <f>+J$793</f>
        <v>19</v>
      </c>
      <c r="K700" s="81">
        <f>+J$794</f>
        <v>52</v>
      </c>
      <c r="L700" s="81">
        <f>+L$793</f>
        <v>8</v>
      </c>
      <c r="M700" s="81">
        <f>+L$794</f>
        <v>16</v>
      </c>
      <c r="N700" s="81">
        <f>+N$793</f>
        <v>2</v>
      </c>
      <c r="O700" s="81">
        <f>+N$794</f>
        <v>3</v>
      </c>
      <c r="P700" s="81">
        <f t="shared" si="73"/>
        <v>62</v>
      </c>
      <c r="Q700" s="81">
        <f t="shared" si="73"/>
        <v>159</v>
      </c>
      <c r="R700" s="81">
        <f>+O$796</f>
        <v>101</v>
      </c>
    </row>
    <row r="701" spans="1:18" s="82" customFormat="1" x14ac:dyDescent="0.2">
      <c r="A701" s="81" t="str">
        <f>+A$810</f>
        <v>2013-2014</v>
      </c>
      <c r="B701" s="81">
        <f>+B$844</f>
        <v>0</v>
      </c>
      <c r="C701" s="81">
        <f>+B$845</f>
        <v>0</v>
      </c>
      <c r="D701" s="81">
        <f>+D$844</f>
        <v>6</v>
      </c>
      <c r="E701" s="81">
        <f>+D$845</f>
        <v>80</v>
      </c>
      <c r="F701" s="81">
        <f>+F$844</f>
        <v>13</v>
      </c>
      <c r="G701" s="81">
        <f>+F$845</f>
        <v>52</v>
      </c>
      <c r="H701" s="81">
        <f>+H$844</f>
        <v>16</v>
      </c>
      <c r="I701" s="81">
        <f>+H$845</f>
        <v>60</v>
      </c>
      <c r="J701" s="81">
        <f>+J$844</f>
        <v>20</v>
      </c>
      <c r="K701" s="81">
        <f>+J$845</f>
        <v>46</v>
      </c>
      <c r="L701" s="81">
        <f>+L$844</f>
        <v>6</v>
      </c>
      <c r="M701" s="81">
        <f>+L$845</f>
        <v>23</v>
      </c>
      <c r="N701" s="81">
        <f>+N$844</f>
        <v>1</v>
      </c>
      <c r="O701" s="81">
        <f>+N$845</f>
        <v>7</v>
      </c>
      <c r="P701" s="81">
        <f t="shared" si="73"/>
        <v>62</v>
      </c>
      <c r="Q701" s="81">
        <f t="shared" si="73"/>
        <v>268</v>
      </c>
      <c r="R701" s="81">
        <f>+O$847</f>
        <v>130</v>
      </c>
    </row>
    <row r="702" spans="1:18" s="82" customFormat="1" x14ac:dyDescent="0.2">
      <c r="A702" s="81" t="str">
        <f>+A$860</f>
        <v>2012-2013</v>
      </c>
      <c r="B702" s="81">
        <f>+B$894</f>
        <v>0</v>
      </c>
      <c r="C702" s="81">
        <f>+B$895</f>
        <v>0</v>
      </c>
      <c r="D702" s="81">
        <f>+D$894</f>
        <v>3</v>
      </c>
      <c r="E702" s="81">
        <f>+D$895</f>
        <v>1</v>
      </c>
      <c r="F702" s="81">
        <f>+F$894</f>
        <v>5</v>
      </c>
      <c r="G702" s="81">
        <f>+F$895</f>
        <v>24</v>
      </c>
      <c r="H702" s="81">
        <f>+H$894</f>
        <v>7</v>
      </c>
      <c r="I702" s="81">
        <f>+H$895</f>
        <v>25</v>
      </c>
      <c r="J702" s="81">
        <f>+J$894</f>
        <v>15</v>
      </c>
      <c r="K702" s="81">
        <f>+J$895</f>
        <v>61</v>
      </c>
      <c r="L702" s="81">
        <f>+L$894</f>
        <v>8</v>
      </c>
      <c r="M702" s="81">
        <f>+L$895</f>
        <v>20</v>
      </c>
      <c r="N702" s="81">
        <f>+N$894</f>
        <v>0</v>
      </c>
      <c r="O702" s="81">
        <f>+N$895</f>
        <v>0</v>
      </c>
      <c r="P702" s="81">
        <f>+B702+D702+F702+H702+J702+L702+N702</f>
        <v>38</v>
      </c>
      <c r="Q702" s="81">
        <f>+C702+E702+G702+I702+K702+M702+O702</f>
        <v>131</v>
      </c>
      <c r="R702" s="81">
        <f>+O$897</f>
        <v>80</v>
      </c>
    </row>
    <row r="703" spans="1:18" x14ac:dyDescent="0.2">
      <c r="A703" s="80" t="str">
        <f>+A$909</f>
        <v>2011-2012</v>
      </c>
      <c r="B703" s="2">
        <f>+B$943</f>
        <v>0</v>
      </c>
      <c r="C703" s="2">
        <f>+B$944</f>
        <v>0</v>
      </c>
      <c r="D703" s="2">
        <f>+D$943</f>
        <v>1</v>
      </c>
      <c r="E703" s="2">
        <f>+D$944</f>
        <v>1</v>
      </c>
      <c r="F703" s="2">
        <f>+F$943</f>
        <v>4</v>
      </c>
      <c r="G703" s="2">
        <f>+F$944</f>
        <v>10</v>
      </c>
      <c r="H703" s="2">
        <f>+H$943</f>
        <v>11</v>
      </c>
      <c r="I703" s="2">
        <f>+H$944</f>
        <v>65</v>
      </c>
      <c r="J703" s="2">
        <f>+J$943</f>
        <v>3</v>
      </c>
      <c r="K703" s="2">
        <f>+J$944</f>
        <v>21</v>
      </c>
      <c r="L703" s="2">
        <f>+L$943</f>
        <v>0</v>
      </c>
      <c r="M703" s="2">
        <f>+L$944</f>
        <v>0</v>
      </c>
      <c r="N703" s="2">
        <f>+N$943</f>
        <v>0</v>
      </c>
      <c r="O703" s="2">
        <f>+N$944</f>
        <v>0</v>
      </c>
      <c r="P703" s="2">
        <f>+B703+D703+F703+H703+J703+L703+N703</f>
        <v>19</v>
      </c>
      <c r="Q703" s="2">
        <f>+C703+E703+G703+I703+K703+M703+O703</f>
        <v>97</v>
      </c>
      <c r="R703" s="2">
        <f>+O$946</f>
        <v>40</v>
      </c>
    </row>
    <row r="705" spans="1:15" x14ac:dyDescent="0.2">
      <c r="A705" s="116" t="s">
        <v>58</v>
      </c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17"/>
    </row>
    <row r="706" spans="1:15" x14ac:dyDescent="0.2">
      <c r="A706" s="124" t="s">
        <v>50</v>
      </c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6"/>
    </row>
    <row r="707" spans="1:15" x14ac:dyDescent="0.2">
      <c r="A707" s="24" t="s">
        <v>52</v>
      </c>
      <c r="B707" s="127" t="s">
        <v>57</v>
      </c>
      <c r="C707" s="128"/>
      <c r="D707" s="127" t="s">
        <v>7</v>
      </c>
      <c r="E707" s="128"/>
      <c r="F707" s="127" t="s">
        <v>8</v>
      </c>
      <c r="G707" s="128"/>
      <c r="H707" s="127" t="s">
        <v>9</v>
      </c>
      <c r="I707" s="128"/>
      <c r="J707" s="127" t="s">
        <v>10</v>
      </c>
      <c r="K707" s="128"/>
      <c r="L707" s="127" t="s">
        <v>11</v>
      </c>
      <c r="M707" s="128"/>
      <c r="N707" s="127" t="s">
        <v>35</v>
      </c>
      <c r="O707" s="128"/>
    </row>
    <row r="708" spans="1:15" x14ac:dyDescent="0.2">
      <c r="A708" s="25" t="s">
        <v>0</v>
      </c>
      <c r="B708" s="7" t="s">
        <v>2</v>
      </c>
      <c r="C708" s="11" t="s">
        <v>1</v>
      </c>
      <c r="D708" s="7" t="s">
        <v>2</v>
      </c>
      <c r="E708" s="11" t="s">
        <v>1</v>
      </c>
      <c r="F708" s="7" t="s">
        <v>2</v>
      </c>
      <c r="G708" s="11" t="s">
        <v>1</v>
      </c>
      <c r="H708" s="7" t="s">
        <v>2</v>
      </c>
      <c r="I708" s="11" t="s">
        <v>1</v>
      </c>
      <c r="J708" s="7" t="s">
        <v>2</v>
      </c>
      <c r="K708" s="11" t="s">
        <v>1</v>
      </c>
      <c r="L708" s="7" t="s">
        <v>2</v>
      </c>
      <c r="M708" s="11" t="s">
        <v>1</v>
      </c>
      <c r="N708" s="7" t="s">
        <v>2</v>
      </c>
      <c r="O708" s="11" t="s">
        <v>1</v>
      </c>
    </row>
    <row r="709" spans="1:15" x14ac:dyDescent="0.2">
      <c r="A709" s="26">
        <v>1</v>
      </c>
      <c r="B709" s="17"/>
      <c r="C709" s="19"/>
      <c r="D709" s="17"/>
      <c r="E709" s="19"/>
      <c r="F709" s="17"/>
      <c r="G709" s="19"/>
      <c r="H709" s="17">
        <v>2</v>
      </c>
      <c r="I709" s="19">
        <v>2</v>
      </c>
      <c r="J709" s="17"/>
      <c r="K709" s="19"/>
      <c r="L709" s="17"/>
      <c r="M709" s="19"/>
      <c r="N709" s="17"/>
      <c r="O709" s="19"/>
    </row>
    <row r="710" spans="1:15" x14ac:dyDescent="0.2">
      <c r="A710" s="25">
        <v>2</v>
      </c>
      <c r="B710" s="3"/>
      <c r="C710" s="27"/>
      <c r="D710" s="3"/>
      <c r="E710" s="27"/>
      <c r="F710" s="3"/>
      <c r="G710" s="4"/>
      <c r="H710" s="3" t="s">
        <v>16</v>
      </c>
      <c r="I710" s="4">
        <v>1</v>
      </c>
      <c r="J710" s="3"/>
      <c r="K710" s="4"/>
      <c r="L710" s="3">
        <v>10.3</v>
      </c>
      <c r="M710" s="4">
        <v>10.3</v>
      </c>
      <c r="N710" s="3">
        <v>2</v>
      </c>
      <c r="O710" s="4">
        <v>2</v>
      </c>
    </row>
    <row r="711" spans="1:15" x14ac:dyDescent="0.2">
      <c r="A711" s="26">
        <v>3</v>
      </c>
      <c r="B711" s="17"/>
      <c r="C711" s="19"/>
      <c r="D711" s="17"/>
      <c r="E711" s="19"/>
      <c r="F711" s="17"/>
      <c r="G711" s="19"/>
      <c r="H711" s="17" t="s">
        <v>16</v>
      </c>
      <c r="I711" s="19">
        <v>1</v>
      </c>
      <c r="J711" s="17"/>
      <c r="K711" s="19"/>
      <c r="L711" s="17"/>
      <c r="M711" s="19">
        <v>4.3</v>
      </c>
      <c r="N711" s="17">
        <v>2</v>
      </c>
      <c r="O711" s="19">
        <v>2</v>
      </c>
    </row>
    <row r="712" spans="1:15" x14ac:dyDescent="0.2">
      <c r="A712" s="25">
        <v>4</v>
      </c>
      <c r="B712" s="3"/>
      <c r="C712" s="4"/>
      <c r="D712" s="3"/>
      <c r="E712" s="4"/>
      <c r="F712" s="3"/>
      <c r="G712" s="4"/>
      <c r="H712" s="3">
        <v>6</v>
      </c>
      <c r="I712" s="4">
        <v>6</v>
      </c>
      <c r="J712" s="3"/>
      <c r="K712" s="4"/>
      <c r="L712" s="3">
        <v>1.5</v>
      </c>
      <c r="M712" s="4">
        <v>5.4</v>
      </c>
      <c r="N712" s="3">
        <v>5.5</v>
      </c>
      <c r="O712" s="4">
        <v>7.5</v>
      </c>
    </row>
    <row r="713" spans="1:15" x14ac:dyDescent="0.2">
      <c r="A713" s="26">
        <v>5</v>
      </c>
      <c r="B713" s="17"/>
      <c r="C713" s="19"/>
      <c r="D713" s="17"/>
      <c r="E713" s="19"/>
      <c r="F713" s="17"/>
      <c r="G713" s="19"/>
      <c r="H713" s="17"/>
      <c r="I713" s="19">
        <v>6</v>
      </c>
      <c r="J713" s="17">
        <v>2.5</v>
      </c>
      <c r="K713" s="19">
        <v>2.5</v>
      </c>
      <c r="L713" s="17">
        <v>0.5</v>
      </c>
      <c r="M713" s="19">
        <v>5.4</v>
      </c>
      <c r="N713" s="17"/>
      <c r="O713" s="19" t="s">
        <v>16</v>
      </c>
    </row>
    <row r="714" spans="1:15" x14ac:dyDescent="0.2">
      <c r="A714" s="25">
        <v>6</v>
      </c>
      <c r="B714" s="3"/>
      <c r="C714" s="4"/>
      <c r="D714" s="3"/>
      <c r="E714" s="4"/>
      <c r="F714" s="3"/>
      <c r="G714" s="4"/>
      <c r="H714" s="3"/>
      <c r="I714" s="4">
        <v>6</v>
      </c>
      <c r="J714" s="3" t="s">
        <v>16</v>
      </c>
      <c r="K714" s="4"/>
      <c r="L714" s="3"/>
      <c r="M714" s="4">
        <v>4.4000000000000004</v>
      </c>
      <c r="N714" s="3" t="s">
        <v>16</v>
      </c>
      <c r="O714" s="4" t="s">
        <v>16</v>
      </c>
    </row>
    <row r="715" spans="1:15" x14ac:dyDescent="0.2">
      <c r="A715" s="26">
        <v>7</v>
      </c>
      <c r="B715" s="17"/>
      <c r="C715" s="19"/>
      <c r="D715" s="17"/>
      <c r="E715" s="19"/>
      <c r="F715" s="17"/>
      <c r="G715" s="19"/>
      <c r="H715" s="17"/>
      <c r="I715" s="19">
        <v>6</v>
      </c>
      <c r="J715" s="17"/>
      <c r="K715" s="19"/>
      <c r="L715" s="17"/>
      <c r="M715" s="19" t="s">
        <v>16</v>
      </c>
      <c r="N715" s="17"/>
      <c r="O715" s="19"/>
    </row>
    <row r="716" spans="1:15" x14ac:dyDescent="0.2">
      <c r="A716" s="25">
        <v>8</v>
      </c>
      <c r="B716" s="3"/>
      <c r="C716" s="4"/>
      <c r="D716" s="3"/>
      <c r="E716" s="4"/>
      <c r="F716" s="3"/>
      <c r="G716" s="4"/>
      <c r="H716" s="3"/>
      <c r="I716" s="4">
        <v>4</v>
      </c>
      <c r="J716" s="3"/>
      <c r="K716" s="4"/>
      <c r="L716" s="3"/>
      <c r="M716" s="4"/>
      <c r="N716" s="3">
        <v>5.5</v>
      </c>
      <c r="O716" s="4">
        <v>3</v>
      </c>
    </row>
    <row r="717" spans="1:15" x14ac:dyDescent="0.2">
      <c r="A717" s="26">
        <v>9</v>
      </c>
      <c r="B717" s="17"/>
      <c r="C717" s="19"/>
      <c r="D717" s="17"/>
      <c r="E717" s="19"/>
      <c r="F717" s="17"/>
      <c r="G717" s="19"/>
      <c r="H717" s="17"/>
      <c r="I717" s="19" t="s">
        <v>16</v>
      </c>
      <c r="J717" s="17">
        <v>4.5</v>
      </c>
      <c r="K717" s="19">
        <v>4.5</v>
      </c>
      <c r="L717" s="17"/>
      <c r="M717" s="19"/>
      <c r="N717" s="17"/>
      <c r="O717" s="19"/>
    </row>
    <row r="718" spans="1:15" x14ac:dyDescent="0.2">
      <c r="A718" s="25">
        <v>10</v>
      </c>
      <c r="B718" s="3"/>
      <c r="C718" s="4"/>
      <c r="D718" s="3"/>
      <c r="E718" s="4"/>
      <c r="F718" s="3"/>
      <c r="G718" s="4"/>
      <c r="H718" s="3"/>
      <c r="I718" s="4"/>
      <c r="J718" s="3">
        <v>6.1</v>
      </c>
      <c r="K718" s="4">
        <v>10.4</v>
      </c>
      <c r="L718" s="3"/>
      <c r="M718" s="4"/>
      <c r="N718" s="3" t="s">
        <v>16</v>
      </c>
      <c r="O718" s="4" t="s">
        <v>16</v>
      </c>
    </row>
    <row r="719" spans="1:15" x14ac:dyDescent="0.2">
      <c r="A719" s="26">
        <v>11</v>
      </c>
      <c r="B719" s="17"/>
      <c r="C719" s="19"/>
      <c r="D719" s="17"/>
      <c r="E719" s="19"/>
      <c r="F719" s="17"/>
      <c r="G719" s="19"/>
      <c r="H719" s="17">
        <v>1.5</v>
      </c>
      <c r="I719" s="19">
        <v>1</v>
      </c>
      <c r="J719" s="17">
        <v>3</v>
      </c>
      <c r="K719" s="19">
        <v>10</v>
      </c>
      <c r="L719" s="17"/>
      <c r="M719" s="19"/>
      <c r="N719" s="17" t="s">
        <v>16</v>
      </c>
      <c r="O719" s="19" t="s">
        <v>16</v>
      </c>
    </row>
    <row r="720" spans="1:15" x14ac:dyDescent="0.2">
      <c r="A720" s="25">
        <v>12</v>
      </c>
      <c r="B720" s="3"/>
      <c r="C720" s="4"/>
      <c r="D720" s="3"/>
      <c r="E720" s="4"/>
      <c r="F720" s="3"/>
      <c r="G720" s="4"/>
      <c r="H720" s="3">
        <v>6</v>
      </c>
      <c r="I720" s="4">
        <v>7</v>
      </c>
      <c r="J720" s="3" t="s">
        <v>16</v>
      </c>
      <c r="K720" s="4">
        <v>9.1</v>
      </c>
      <c r="L720" s="3"/>
      <c r="M720" s="4"/>
      <c r="N720" s="3"/>
      <c r="O720" s="4"/>
    </row>
    <row r="721" spans="1:15" x14ac:dyDescent="0.2">
      <c r="A721" s="26">
        <v>13</v>
      </c>
      <c r="B721" s="17"/>
      <c r="C721" s="19"/>
      <c r="D721" s="17"/>
      <c r="E721" s="19"/>
      <c r="F721" s="17"/>
      <c r="G721" s="19"/>
      <c r="H721" s="17">
        <v>6</v>
      </c>
      <c r="I721" s="19">
        <v>10</v>
      </c>
      <c r="J721" s="17">
        <v>19</v>
      </c>
      <c r="K721" s="19">
        <v>23.5</v>
      </c>
      <c r="L721" s="17"/>
      <c r="M721" s="19"/>
      <c r="N721" s="17"/>
      <c r="O721" s="19"/>
    </row>
    <row r="722" spans="1:15" x14ac:dyDescent="0.2">
      <c r="A722" s="25">
        <v>14</v>
      </c>
      <c r="B722" s="3"/>
      <c r="C722" s="4"/>
      <c r="D722" s="3"/>
      <c r="E722" s="4"/>
      <c r="F722" s="3"/>
      <c r="G722" s="4"/>
      <c r="H722" s="3">
        <v>6</v>
      </c>
      <c r="I722" s="4">
        <v>15</v>
      </c>
      <c r="J722" s="3">
        <v>6.5</v>
      </c>
      <c r="K722" s="4">
        <v>25.2</v>
      </c>
      <c r="L722" s="3"/>
      <c r="M722" s="4"/>
      <c r="N722" s="3"/>
      <c r="O722" s="4"/>
    </row>
    <row r="723" spans="1:15" x14ac:dyDescent="0.2">
      <c r="A723" s="26">
        <v>15</v>
      </c>
      <c r="B723" s="17"/>
      <c r="C723" s="19"/>
      <c r="D723" s="17"/>
      <c r="E723" s="19"/>
      <c r="F723" s="17"/>
      <c r="G723" s="19"/>
      <c r="H723" s="17"/>
      <c r="I723" s="19">
        <v>12.5</v>
      </c>
      <c r="J723" s="17">
        <v>0.5</v>
      </c>
      <c r="K723" s="19">
        <v>21.4</v>
      </c>
      <c r="L723" s="17"/>
      <c r="M723" s="19"/>
      <c r="N723" s="17"/>
      <c r="O723" s="19"/>
    </row>
    <row r="724" spans="1:15" x14ac:dyDescent="0.2">
      <c r="A724" s="25">
        <v>16</v>
      </c>
      <c r="B724" s="3"/>
      <c r="C724" s="4"/>
      <c r="D724" s="3"/>
      <c r="E724" s="4"/>
      <c r="F724" s="3"/>
      <c r="G724" s="4"/>
      <c r="H724" s="3"/>
      <c r="I724" s="4">
        <v>2</v>
      </c>
      <c r="J724" s="3">
        <v>0.4</v>
      </c>
      <c r="K724" s="4">
        <v>20.3</v>
      </c>
      <c r="L724" s="3"/>
      <c r="M724" s="4"/>
      <c r="N724" s="3"/>
      <c r="O724" s="4"/>
    </row>
    <row r="725" spans="1:15" x14ac:dyDescent="0.2">
      <c r="A725" s="26">
        <v>17</v>
      </c>
      <c r="B725" s="17" t="s">
        <v>16</v>
      </c>
      <c r="C725" s="19" t="s">
        <v>16</v>
      </c>
      <c r="D725" s="17"/>
      <c r="E725" s="19"/>
      <c r="F725" s="17"/>
      <c r="G725" s="19"/>
      <c r="H725" s="17" t="s">
        <v>16</v>
      </c>
      <c r="I725" s="19">
        <v>2</v>
      </c>
      <c r="J725" s="17">
        <v>1.5</v>
      </c>
      <c r="K725" s="19">
        <v>19.7</v>
      </c>
      <c r="L725" s="17"/>
      <c r="M725" s="19"/>
      <c r="N725" s="17"/>
      <c r="O725" s="19"/>
    </row>
    <row r="726" spans="1:15" x14ac:dyDescent="0.2">
      <c r="A726" s="25">
        <v>18</v>
      </c>
      <c r="B726" s="3" t="s">
        <v>16</v>
      </c>
      <c r="C726" s="4" t="s">
        <v>16</v>
      </c>
      <c r="D726" s="3"/>
      <c r="E726" s="4"/>
      <c r="F726" s="3"/>
      <c r="G726" s="4"/>
      <c r="H726" s="3">
        <v>3.5</v>
      </c>
      <c r="I726" s="4">
        <v>4.7</v>
      </c>
      <c r="J726" s="3">
        <v>1.5</v>
      </c>
      <c r="K726" s="4">
        <v>20.3</v>
      </c>
      <c r="L726" s="3"/>
      <c r="M726" s="4"/>
      <c r="N726" s="3"/>
      <c r="O726" s="4"/>
    </row>
    <row r="727" spans="1:15" x14ac:dyDescent="0.2">
      <c r="A727" s="26">
        <v>19</v>
      </c>
      <c r="B727" s="17" t="s">
        <v>16</v>
      </c>
      <c r="C727" s="19"/>
      <c r="D727" s="17"/>
      <c r="E727" s="19"/>
      <c r="F727" s="17" t="s">
        <v>16</v>
      </c>
      <c r="G727" s="19" t="s">
        <v>16</v>
      </c>
      <c r="H727" s="17">
        <v>0.5</v>
      </c>
      <c r="I727" s="19">
        <v>5</v>
      </c>
      <c r="J727" s="17"/>
      <c r="K727" s="19">
        <v>18.3</v>
      </c>
      <c r="L727" s="17"/>
      <c r="M727" s="19"/>
      <c r="N727" s="17"/>
      <c r="O727" s="19"/>
    </row>
    <row r="728" spans="1:15" x14ac:dyDescent="0.2">
      <c r="A728" s="25">
        <v>20</v>
      </c>
      <c r="B728" s="3"/>
      <c r="C728" s="4"/>
      <c r="D728" s="3"/>
      <c r="E728" s="4"/>
      <c r="F728" s="3"/>
      <c r="G728" s="4"/>
      <c r="H728" s="3"/>
      <c r="I728" s="4">
        <v>5</v>
      </c>
      <c r="J728" s="3"/>
      <c r="K728" s="4">
        <v>5.2</v>
      </c>
      <c r="L728" s="3"/>
      <c r="M728" s="4"/>
      <c r="N728" s="3"/>
      <c r="O728" s="4"/>
    </row>
    <row r="729" spans="1:15" x14ac:dyDescent="0.2">
      <c r="A729" s="26">
        <v>21</v>
      </c>
      <c r="B729" s="17"/>
      <c r="C729" s="19"/>
      <c r="D729" s="17" t="s">
        <v>16</v>
      </c>
      <c r="E729" s="19" t="s">
        <v>16</v>
      </c>
      <c r="F729" s="17"/>
      <c r="G729" s="19"/>
      <c r="H729" s="17">
        <v>1</v>
      </c>
      <c r="I729" s="19">
        <v>6</v>
      </c>
      <c r="J729" s="17"/>
      <c r="K729" s="19">
        <v>2</v>
      </c>
      <c r="L729" s="17"/>
      <c r="M729" s="19"/>
      <c r="N729" s="17"/>
      <c r="O729" s="19"/>
    </row>
    <row r="730" spans="1:15" x14ac:dyDescent="0.2">
      <c r="A730" s="25">
        <v>22</v>
      </c>
      <c r="B730" s="3"/>
      <c r="C730" s="4"/>
      <c r="D730" s="3">
        <v>5</v>
      </c>
      <c r="E730" s="4">
        <v>2.5</v>
      </c>
      <c r="F730" s="3"/>
      <c r="G730" s="4"/>
      <c r="H730" s="3"/>
      <c r="I730" s="4">
        <v>5.7</v>
      </c>
      <c r="J730" s="3"/>
      <c r="K730" s="4" t="s">
        <v>16</v>
      </c>
      <c r="L730" s="3"/>
      <c r="M730" s="4"/>
      <c r="N730" s="3"/>
      <c r="O730" s="4"/>
    </row>
    <row r="731" spans="1:15" x14ac:dyDescent="0.2">
      <c r="A731" s="26">
        <v>23</v>
      </c>
      <c r="B731" s="20"/>
      <c r="C731" s="19"/>
      <c r="D731" s="20"/>
      <c r="E731" s="19">
        <v>2</v>
      </c>
      <c r="F731" s="17"/>
      <c r="G731" s="19"/>
      <c r="H731" s="17"/>
      <c r="I731" s="19">
        <v>5.3</v>
      </c>
      <c r="J731" s="17"/>
      <c r="K731" s="19" t="s">
        <v>16</v>
      </c>
      <c r="L731" s="17"/>
      <c r="M731" s="19"/>
      <c r="N731" s="17"/>
      <c r="O731" s="19"/>
    </row>
    <row r="732" spans="1:15" x14ac:dyDescent="0.2">
      <c r="A732" s="25">
        <v>24</v>
      </c>
      <c r="B732" s="3"/>
      <c r="C732" s="4"/>
      <c r="D732" s="3" t="s">
        <v>16</v>
      </c>
      <c r="E732" s="4">
        <v>2</v>
      </c>
      <c r="F732" s="3"/>
      <c r="G732" s="4"/>
      <c r="H732" s="3"/>
      <c r="I732" s="4">
        <v>3</v>
      </c>
      <c r="J732" s="3"/>
      <c r="K732" s="4" t="s">
        <v>16</v>
      </c>
      <c r="L732" s="3"/>
      <c r="M732" s="4"/>
      <c r="N732" s="3"/>
      <c r="O732" s="4"/>
    </row>
    <row r="733" spans="1:15" x14ac:dyDescent="0.2">
      <c r="A733" s="26">
        <v>25</v>
      </c>
      <c r="B733" s="17"/>
      <c r="C733" s="19"/>
      <c r="D733" s="17"/>
      <c r="E733" s="19" t="s">
        <v>16</v>
      </c>
      <c r="F733" s="17"/>
      <c r="G733" s="19"/>
      <c r="H733" s="17"/>
      <c r="I733" s="19">
        <v>2.7</v>
      </c>
      <c r="J733" s="17">
        <v>2</v>
      </c>
      <c r="K733" s="19">
        <v>2</v>
      </c>
      <c r="L733" s="17" t="s">
        <v>16</v>
      </c>
      <c r="M733" s="19" t="s">
        <v>16</v>
      </c>
      <c r="N733" s="17"/>
      <c r="O733" s="19"/>
    </row>
    <row r="734" spans="1:15" x14ac:dyDescent="0.2">
      <c r="A734" s="25">
        <v>26</v>
      </c>
      <c r="B734" s="3"/>
      <c r="C734" s="4"/>
      <c r="D734" s="3"/>
      <c r="E734" s="4"/>
      <c r="F734" s="3"/>
      <c r="G734" s="4"/>
      <c r="H734" s="3"/>
      <c r="I734" s="4" t="s">
        <v>16</v>
      </c>
      <c r="J734" s="3">
        <v>7</v>
      </c>
      <c r="K734" s="4">
        <v>8.3000000000000007</v>
      </c>
      <c r="L734" s="3"/>
      <c r="M734" s="4"/>
      <c r="N734" s="3"/>
      <c r="O734" s="4"/>
    </row>
    <row r="735" spans="1:15" x14ac:dyDescent="0.2">
      <c r="A735" s="26">
        <v>27</v>
      </c>
      <c r="B735" s="17"/>
      <c r="C735" s="19"/>
      <c r="D735" s="17"/>
      <c r="E735" s="19"/>
      <c r="F735" s="17"/>
      <c r="G735" s="19"/>
      <c r="H735" s="17">
        <v>8</v>
      </c>
      <c r="I735" s="19">
        <v>8</v>
      </c>
      <c r="J735" s="17">
        <v>1</v>
      </c>
      <c r="K735" s="19">
        <v>5</v>
      </c>
      <c r="L735" s="17"/>
      <c r="M735" s="19"/>
      <c r="N735" s="17"/>
      <c r="O735" s="19"/>
    </row>
    <row r="736" spans="1:15" x14ac:dyDescent="0.2">
      <c r="A736" s="25">
        <v>28</v>
      </c>
      <c r="B736" s="3"/>
      <c r="C736" s="4"/>
      <c r="D736" s="3"/>
      <c r="E736" s="4"/>
      <c r="F736" s="3"/>
      <c r="G736" s="4"/>
      <c r="H736" s="3" t="s">
        <v>16</v>
      </c>
      <c r="I736" s="4">
        <v>5.2</v>
      </c>
      <c r="J736" s="3"/>
      <c r="K736" s="4"/>
      <c r="L736" s="3"/>
      <c r="M736" s="4"/>
      <c r="N736" s="3"/>
      <c r="O736" s="4"/>
    </row>
    <row r="737" spans="1:18" x14ac:dyDescent="0.2">
      <c r="A737" s="26">
        <v>29</v>
      </c>
      <c r="B737" s="17"/>
      <c r="C737" s="19"/>
      <c r="D737" s="17"/>
      <c r="E737" s="19"/>
      <c r="F737" s="17"/>
      <c r="G737" s="19"/>
      <c r="H737" s="17">
        <v>5.6</v>
      </c>
      <c r="I737" s="19">
        <v>8.1999999999999993</v>
      </c>
      <c r="J737" s="17"/>
      <c r="K737" s="19"/>
      <c r="L737" s="17" t="s">
        <v>16</v>
      </c>
      <c r="M737" s="19"/>
      <c r="N737" s="17"/>
      <c r="O737" s="19"/>
    </row>
    <row r="738" spans="1:18" x14ac:dyDescent="0.2">
      <c r="A738" s="25">
        <v>30</v>
      </c>
      <c r="B738" s="3"/>
      <c r="C738" s="4"/>
      <c r="D738" s="3"/>
      <c r="E738" s="4"/>
      <c r="F738" s="3">
        <v>0.2</v>
      </c>
      <c r="G738" s="4" t="s">
        <v>16</v>
      </c>
      <c r="H738" s="3">
        <v>4.9000000000000004</v>
      </c>
      <c r="I738" s="4">
        <v>9.1</v>
      </c>
      <c r="J738" s="3"/>
      <c r="K738" s="4"/>
      <c r="L738" s="3"/>
      <c r="M738" s="4"/>
      <c r="N738" s="3"/>
      <c r="O738" s="4"/>
    </row>
    <row r="739" spans="1:18" x14ac:dyDescent="0.2">
      <c r="A739" s="26">
        <v>31</v>
      </c>
      <c r="B739" s="21"/>
      <c r="C739" s="23"/>
      <c r="D739" s="21"/>
      <c r="E739" s="23"/>
      <c r="F739" s="21" t="s">
        <v>16</v>
      </c>
      <c r="G739" s="23" t="s">
        <v>16</v>
      </c>
      <c r="H739" s="21"/>
      <c r="I739" s="23">
        <v>3</v>
      </c>
      <c r="J739" s="21"/>
      <c r="K739" s="23"/>
      <c r="L739" s="21"/>
      <c r="M739" s="23"/>
      <c r="N739" s="21"/>
      <c r="O739" s="23"/>
    </row>
    <row r="740" spans="1:18" x14ac:dyDescent="0.2">
      <c r="A740" s="25" t="s">
        <v>4</v>
      </c>
      <c r="B740" s="3"/>
      <c r="C740" s="2"/>
      <c r="D740" s="3"/>
      <c r="E740" s="2"/>
      <c r="F740" s="3"/>
      <c r="G740" s="2"/>
      <c r="H740" s="3"/>
      <c r="I740" s="2"/>
      <c r="J740" s="3"/>
      <c r="K740" s="2"/>
      <c r="L740" s="3"/>
      <c r="M740" s="4"/>
      <c r="N740" s="3"/>
      <c r="O740" s="4"/>
    </row>
    <row r="741" spans="1:18" x14ac:dyDescent="0.2">
      <c r="A741" s="25" t="s">
        <v>14</v>
      </c>
      <c r="B741" s="3">
        <f t="shared" ref="B741:K741" si="74">COUNTA(B709:B739)</f>
        <v>3</v>
      </c>
      <c r="C741" s="2">
        <f t="shared" si="74"/>
        <v>2</v>
      </c>
      <c r="D741" s="3">
        <f>COUNTA(D709:D739)</f>
        <v>3</v>
      </c>
      <c r="E741" s="2">
        <f>COUNTA(E709:E739)</f>
        <v>5</v>
      </c>
      <c r="F741" s="3">
        <f t="shared" si="74"/>
        <v>3</v>
      </c>
      <c r="G741" s="2">
        <f t="shared" si="74"/>
        <v>3</v>
      </c>
      <c r="H741" s="3">
        <f t="shared" si="74"/>
        <v>16</v>
      </c>
      <c r="I741" s="2">
        <f t="shared" si="74"/>
        <v>30</v>
      </c>
      <c r="J741" s="3">
        <f t="shared" si="74"/>
        <v>15</v>
      </c>
      <c r="K741" s="2">
        <f t="shared" si="74"/>
        <v>20</v>
      </c>
      <c r="L741" s="3">
        <f>COUNTA(L709:L739)</f>
        <v>5</v>
      </c>
      <c r="M741" s="2">
        <f>COUNTA(M709:M739)</f>
        <v>7</v>
      </c>
      <c r="N741" s="3">
        <f>COUNTA(N709:N739)</f>
        <v>7</v>
      </c>
      <c r="O741" s="4">
        <f>COUNTA(O709:O739)</f>
        <v>8</v>
      </c>
    </row>
    <row r="742" spans="1:18" x14ac:dyDescent="0.2">
      <c r="A742" s="6" t="s">
        <v>13</v>
      </c>
      <c r="B742" s="8">
        <f t="shared" ref="B742:K742" si="75">SUM(B709:B739)</f>
        <v>0</v>
      </c>
      <c r="C742" s="12">
        <f t="shared" si="75"/>
        <v>0</v>
      </c>
      <c r="D742" s="8">
        <f>SUM(D709:D739)</f>
        <v>5</v>
      </c>
      <c r="E742" s="12">
        <f>SUM(E709:E739)</f>
        <v>6.5</v>
      </c>
      <c r="F742" s="8">
        <f t="shared" si="75"/>
        <v>0.2</v>
      </c>
      <c r="G742" s="12">
        <f t="shared" si="75"/>
        <v>0</v>
      </c>
      <c r="H742" s="8">
        <f t="shared" si="75"/>
        <v>51</v>
      </c>
      <c r="I742" s="12">
        <f t="shared" si="75"/>
        <v>152.39999999999998</v>
      </c>
      <c r="J742" s="8">
        <f t="shared" si="75"/>
        <v>55.5</v>
      </c>
      <c r="K742" s="12">
        <f t="shared" si="75"/>
        <v>207.70000000000002</v>
      </c>
      <c r="L742" s="8">
        <f>SUM(L709:L739)</f>
        <v>12.3</v>
      </c>
      <c r="M742" s="12">
        <f>SUM(M709:M739)</f>
        <v>29.799999999999997</v>
      </c>
      <c r="N742" s="8">
        <f>SUM(N709:N739)</f>
        <v>15</v>
      </c>
      <c r="O742" s="13">
        <f>SUM(O709:O739)</f>
        <v>14.5</v>
      </c>
    </row>
    <row r="743" spans="1:18" x14ac:dyDescent="0.2">
      <c r="A743" s="16" t="s">
        <v>23</v>
      </c>
      <c r="B743" s="3"/>
      <c r="C743" s="2"/>
      <c r="D743" s="3"/>
      <c r="E743" s="2"/>
      <c r="F743" s="3"/>
      <c r="G743" s="2"/>
      <c r="H743" s="3"/>
      <c r="I743" s="2"/>
      <c r="J743" s="3"/>
      <c r="K743" s="2"/>
      <c r="L743" s="3"/>
      <c r="M743" s="2"/>
      <c r="N743" s="3"/>
      <c r="O743" s="75"/>
    </row>
    <row r="744" spans="1:18" x14ac:dyDescent="0.2">
      <c r="A744" s="3" t="s">
        <v>22</v>
      </c>
      <c r="B744" s="3">
        <f>+B741</f>
        <v>3</v>
      </c>
      <c r="C744" s="2">
        <f>+C741</f>
        <v>2</v>
      </c>
      <c r="D744" s="3">
        <f t="shared" ref="D744:O745" si="76">+B744+D741</f>
        <v>6</v>
      </c>
      <c r="E744" s="2">
        <f t="shared" si="76"/>
        <v>7</v>
      </c>
      <c r="F744" s="3">
        <f t="shared" si="76"/>
        <v>9</v>
      </c>
      <c r="G744" s="2">
        <f t="shared" si="76"/>
        <v>10</v>
      </c>
      <c r="H744" s="3">
        <f t="shared" si="76"/>
        <v>25</v>
      </c>
      <c r="I744" s="2">
        <f t="shared" si="76"/>
        <v>40</v>
      </c>
      <c r="J744" s="3">
        <f t="shared" si="76"/>
        <v>40</v>
      </c>
      <c r="K744" s="2">
        <f t="shared" si="76"/>
        <v>60</v>
      </c>
      <c r="L744" s="3">
        <f t="shared" si="76"/>
        <v>45</v>
      </c>
      <c r="M744" s="2">
        <f t="shared" si="76"/>
        <v>67</v>
      </c>
      <c r="N744" s="3">
        <f t="shared" si="76"/>
        <v>52</v>
      </c>
      <c r="O744" s="4">
        <f t="shared" si="76"/>
        <v>75</v>
      </c>
    </row>
    <row r="745" spans="1:18" ht="13.5" thickBot="1" x14ac:dyDescent="0.25">
      <c r="A745" s="5" t="s">
        <v>13</v>
      </c>
      <c r="B745" s="9">
        <f>+B742</f>
        <v>0</v>
      </c>
      <c r="C745" s="14">
        <f>+C742</f>
        <v>0</v>
      </c>
      <c r="D745" s="9">
        <f t="shared" si="76"/>
        <v>5</v>
      </c>
      <c r="E745" s="14">
        <f t="shared" si="76"/>
        <v>6.5</v>
      </c>
      <c r="F745" s="9">
        <f t="shared" si="76"/>
        <v>5.2</v>
      </c>
      <c r="G745" s="14">
        <f t="shared" si="76"/>
        <v>6.5</v>
      </c>
      <c r="H745" s="9">
        <f t="shared" si="76"/>
        <v>56.2</v>
      </c>
      <c r="I745" s="14">
        <f t="shared" si="76"/>
        <v>158.89999999999998</v>
      </c>
      <c r="J745" s="9">
        <f t="shared" si="76"/>
        <v>111.7</v>
      </c>
      <c r="K745" s="14">
        <f t="shared" si="76"/>
        <v>366.6</v>
      </c>
      <c r="L745" s="9">
        <f t="shared" si="76"/>
        <v>124</v>
      </c>
      <c r="M745" s="14">
        <f t="shared" si="76"/>
        <v>396.40000000000003</v>
      </c>
      <c r="N745" s="9">
        <f t="shared" si="76"/>
        <v>139</v>
      </c>
      <c r="O745" s="15">
        <f t="shared" si="76"/>
        <v>410.90000000000003</v>
      </c>
    </row>
    <row r="746" spans="1:18" ht="13.5" thickBot="1" x14ac:dyDescent="0.25">
      <c r="A746" s="130" t="s">
        <v>12</v>
      </c>
      <c r="B746" s="131"/>
      <c r="C746" s="133" t="s">
        <v>33</v>
      </c>
      <c r="D746" s="133"/>
      <c r="E746" s="133"/>
      <c r="F746" s="137"/>
      <c r="G746" s="137"/>
      <c r="H746" s="137"/>
      <c r="I746" s="137"/>
      <c r="J746" s="137"/>
      <c r="K746" s="137"/>
      <c r="L746" s="137"/>
      <c r="M746" s="137"/>
      <c r="N746" s="137"/>
      <c r="O746" s="138"/>
    </row>
    <row r="747" spans="1:18" x14ac:dyDescent="0.2">
      <c r="A747" s="47" t="s">
        <v>53</v>
      </c>
      <c r="B747" s="48"/>
      <c r="C747" s="49">
        <f>C742/($A739)</f>
        <v>0</v>
      </c>
      <c r="D747" s="48"/>
      <c r="E747" s="49">
        <f>E742/($A738)</f>
        <v>0.21666666666666667</v>
      </c>
      <c r="F747" s="50"/>
      <c r="G747" s="49">
        <f>G742/($A739)</f>
        <v>0</v>
      </c>
      <c r="H747" s="50"/>
      <c r="I747" s="49">
        <f>I742/(($A739)-0)</f>
        <v>4.9161290322580635</v>
      </c>
      <c r="J747" s="50"/>
      <c r="K747" s="49">
        <f>K742/($A736)</f>
        <v>7.4178571428571436</v>
      </c>
      <c r="L747" s="49"/>
      <c r="M747" s="49">
        <f>M742/($A739)</f>
        <v>0.96129032258064506</v>
      </c>
      <c r="N747" s="50"/>
      <c r="O747" s="51">
        <f>O742/($A738)</f>
        <v>0.48333333333333334</v>
      </c>
    </row>
    <row r="748" spans="1:18" x14ac:dyDescent="0.2">
      <c r="A748" s="52" t="s">
        <v>54</v>
      </c>
      <c r="B748" s="53"/>
      <c r="C748" s="42">
        <f>C745/$A739</f>
        <v>0</v>
      </c>
      <c r="D748" s="42"/>
      <c r="E748" s="42">
        <f>E745/($A739+$A738)</f>
        <v>0.10655737704918032</v>
      </c>
      <c r="F748" s="43"/>
      <c r="G748" s="42">
        <f>G745/($A739+$A738+$A739)</f>
        <v>7.0652173913043473E-2</v>
      </c>
      <c r="H748" s="42"/>
      <c r="I748" s="42">
        <f>I745/(($A739+$A738+$A739+$A739)-0)</f>
        <v>1.2918699186991869</v>
      </c>
      <c r="J748" s="42"/>
      <c r="K748" s="76">
        <f>K745/($A739+$A738+$A739+$A739+$A737)</f>
        <v>2.4118421052631582</v>
      </c>
      <c r="L748" s="42"/>
      <c r="M748" s="76">
        <f>M745/($A739+$A738+$A739+$A739+$A737+$A739)</f>
        <v>2.166120218579235</v>
      </c>
      <c r="N748" s="76"/>
      <c r="O748" s="77">
        <f>O745/($A739+$A738+$A739+$A739+$A737+$A739+$A738)</f>
        <v>1.9291079812206575</v>
      </c>
    </row>
    <row r="749" spans="1:18" x14ac:dyDescent="0.2">
      <c r="P749" s="121" t="s">
        <v>99</v>
      </c>
      <c r="Q749" s="121"/>
      <c r="R749" s="121"/>
    </row>
    <row r="750" spans="1:18" x14ac:dyDescent="0.2">
      <c r="A750" s="2" t="s">
        <v>63</v>
      </c>
      <c r="B750" s="1" t="s">
        <v>64</v>
      </c>
      <c r="C750" s="1" t="s">
        <v>65</v>
      </c>
      <c r="D750" s="1" t="s">
        <v>64</v>
      </c>
      <c r="E750" s="1" t="s">
        <v>65</v>
      </c>
      <c r="F750" s="1" t="s">
        <v>64</v>
      </c>
      <c r="G750" s="1" t="s">
        <v>65</v>
      </c>
      <c r="H750" s="1" t="s">
        <v>64</v>
      </c>
      <c r="I750" s="1" t="s">
        <v>65</v>
      </c>
      <c r="J750" s="1" t="s">
        <v>64</v>
      </c>
      <c r="K750" s="1" t="s">
        <v>65</v>
      </c>
      <c r="L750" s="1" t="s">
        <v>64</v>
      </c>
      <c r="M750" s="1" t="s">
        <v>65</v>
      </c>
      <c r="N750" s="1" t="s">
        <v>64</v>
      </c>
      <c r="O750" s="1" t="s">
        <v>65</v>
      </c>
      <c r="P750" s="2" t="s">
        <v>96</v>
      </c>
      <c r="Q750" s="2" t="s">
        <v>98</v>
      </c>
      <c r="R750" s="2" t="s">
        <v>97</v>
      </c>
    </row>
    <row r="751" spans="1:18" x14ac:dyDescent="0.2">
      <c r="A751" s="80" t="s">
        <v>52</v>
      </c>
      <c r="B751" s="2">
        <f>+B$741</f>
        <v>3</v>
      </c>
      <c r="C751" s="2">
        <f>+B$742</f>
        <v>0</v>
      </c>
      <c r="D751" s="2">
        <f>+D$741</f>
        <v>3</v>
      </c>
      <c r="E751" s="2">
        <f>+D$742</f>
        <v>5</v>
      </c>
      <c r="F751" s="2">
        <f>+F$741</f>
        <v>3</v>
      </c>
      <c r="G751" s="2">
        <f>+F$742</f>
        <v>0.2</v>
      </c>
      <c r="H751" s="2">
        <f>+H$741</f>
        <v>16</v>
      </c>
      <c r="I751" s="2">
        <f>+H$742</f>
        <v>51</v>
      </c>
      <c r="J751" s="2">
        <f>+J$741</f>
        <v>15</v>
      </c>
      <c r="K751" s="2">
        <f>+J$742</f>
        <v>55.5</v>
      </c>
      <c r="L751" s="2">
        <f>+L$741</f>
        <v>5</v>
      </c>
      <c r="M751" s="2">
        <f>+L$742</f>
        <v>12.3</v>
      </c>
      <c r="N751" s="2">
        <f>+N$741</f>
        <v>7</v>
      </c>
      <c r="O751" s="2">
        <f>+N$742</f>
        <v>15</v>
      </c>
      <c r="P751" s="2">
        <f t="shared" ref="P751:Q753" si="77">+B751+D751+F751+H751+J751+L751+N751</f>
        <v>52</v>
      </c>
      <c r="Q751" s="2">
        <f t="shared" si="77"/>
        <v>139</v>
      </c>
      <c r="R751" s="81">
        <f>+O$744</f>
        <v>75</v>
      </c>
    </row>
    <row r="752" spans="1:18" x14ac:dyDescent="0.2">
      <c r="A752" s="81" t="str">
        <f>+A$759</f>
        <v>2014-2015</v>
      </c>
      <c r="B752" s="81">
        <f>+B$793</f>
        <v>0</v>
      </c>
      <c r="C752" s="81">
        <f>+B$794</f>
        <v>0</v>
      </c>
      <c r="D752" s="81">
        <f>+D$793</f>
        <v>10</v>
      </c>
      <c r="E752" s="81">
        <f>+D$794</f>
        <v>28</v>
      </c>
      <c r="F752" s="81">
        <f>+F$793</f>
        <v>5</v>
      </c>
      <c r="G752" s="81">
        <f>+F$794</f>
        <v>2</v>
      </c>
      <c r="H752" s="81">
        <f>+H$793</f>
        <v>18</v>
      </c>
      <c r="I752" s="81">
        <f>+H$794</f>
        <v>58</v>
      </c>
      <c r="J752" s="81">
        <f>+J$793</f>
        <v>19</v>
      </c>
      <c r="K752" s="81">
        <f>+J$794</f>
        <v>52</v>
      </c>
      <c r="L752" s="81">
        <f>+L$793</f>
        <v>8</v>
      </c>
      <c r="M752" s="81">
        <f>+L$794</f>
        <v>16</v>
      </c>
      <c r="N752" s="81">
        <f>+N$793</f>
        <v>2</v>
      </c>
      <c r="O752" s="81">
        <f>+N$794</f>
        <v>3</v>
      </c>
      <c r="P752" s="81">
        <f t="shared" si="77"/>
        <v>62</v>
      </c>
      <c r="Q752" s="81">
        <f t="shared" si="77"/>
        <v>159</v>
      </c>
      <c r="R752" s="81">
        <f>+O$796</f>
        <v>101</v>
      </c>
    </row>
    <row r="753" spans="1:18" s="82" customFormat="1" x14ac:dyDescent="0.2">
      <c r="A753" s="81" t="str">
        <f>+A$810</f>
        <v>2013-2014</v>
      </c>
      <c r="B753" s="81">
        <f>+B$844</f>
        <v>0</v>
      </c>
      <c r="C753" s="81">
        <f>+B$845</f>
        <v>0</v>
      </c>
      <c r="D753" s="81">
        <f>+D$844</f>
        <v>6</v>
      </c>
      <c r="E753" s="81">
        <f>+D$845</f>
        <v>80</v>
      </c>
      <c r="F753" s="81">
        <f>+F$844</f>
        <v>13</v>
      </c>
      <c r="G753" s="81">
        <f>+F$845</f>
        <v>52</v>
      </c>
      <c r="H753" s="81">
        <f>+H$844</f>
        <v>16</v>
      </c>
      <c r="I753" s="81">
        <f>+H$845</f>
        <v>60</v>
      </c>
      <c r="J753" s="81">
        <f>+J$844</f>
        <v>20</v>
      </c>
      <c r="K753" s="81">
        <f>+J$845</f>
        <v>46</v>
      </c>
      <c r="L753" s="81">
        <f>+L$844</f>
        <v>6</v>
      </c>
      <c r="M753" s="81">
        <f>+L$845</f>
        <v>23</v>
      </c>
      <c r="N753" s="81">
        <f>+N$844</f>
        <v>1</v>
      </c>
      <c r="O753" s="81">
        <f>+N$845</f>
        <v>7</v>
      </c>
      <c r="P753" s="81">
        <f t="shared" si="77"/>
        <v>62</v>
      </c>
      <c r="Q753" s="81">
        <f t="shared" si="77"/>
        <v>268</v>
      </c>
      <c r="R753" s="81">
        <f>+O$847</f>
        <v>130</v>
      </c>
    </row>
    <row r="754" spans="1:18" s="82" customFormat="1" x14ac:dyDescent="0.2">
      <c r="A754" s="81" t="str">
        <f>+A$860</f>
        <v>2012-2013</v>
      </c>
      <c r="B754" s="81">
        <f>+B$894</f>
        <v>0</v>
      </c>
      <c r="C754" s="81">
        <f>+B$895</f>
        <v>0</v>
      </c>
      <c r="D754" s="81">
        <f>+D$894</f>
        <v>3</v>
      </c>
      <c r="E754" s="81">
        <f>+D$895</f>
        <v>1</v>
      </c>
      <c r="F754" s="81">
        <f>+F$894</f>
        <v>5</v>
      </c>
      <c r="G754" s="81">
        <f>+F$895</f>
        <v>24</v>
      </c>
      <c r="H754" s="81">
        <f>+H$894</f>
        <v>7</v>
      </c>
      <c r="I754" s="81">
        <f>+H$895</f>
        <v>25</v>
      </c>
      <c r="J754" s="81">
        <f>+J$894</f>
        <v>15</v>
      </c>
      <c r="K754" s="81">
        <f>+J$895</f>
        <v>61</v>
      </c>
      <c r="L754" s="81">
        <f>+L$894</f>
        <v>8</v>
      </c>
      <c r="M754" s="81">
        <f>+L$895</f>
        <v>20</v>
      </c>
      <c r="N754" s="81">
        <f>+N$894</f>
        <v>0</v>
      </c>
      <c r="O754" s="81">
        <f>+N$895</f>
        <v>0</v>
      </c>
      <c r="P754" s="81">
        <f>+B754+D754+F754+H754+J754+L754+N754</f>
        <v>38</v>
      </c>
      <c r="Q754" s="81">
        <f>+C754+E754+G754+I754+K754+M754+O754</f>
        <v>131</v>
      </c>
      <c r="R754" s="81">
        <f>+O$897</f>
        <v>80</v>
      </c>
    </row>
    <row r="755" spans="1:18" x14ac:dyDescent="0.2">
      <c r="A755" s="80" t="str">
        <f>+A$909</f>
        <v>2011-2012</v>
      </c>
      <c r="B755" s="2">
        <f>+B$943</f>
        <v>0</v>
      </c>
      <c r="C755" s="2">
        <f>+B$944</f>
        <v>0</v>
      </c>
      <c r="D755" s="2">
        <f>+D$943</f>
        <v>1</v>
      </c>
      <c r="E755" s="2">
        <f>+D$944</f>
        <v>1</v>
      </c>
      <c r="F755" s="2">
        <f>+F$943</f>
        <v>4</v>
      </c>
      <c r="G755" s="2">
        <f>+F$944</f>
        <v>10</v>
      </c>
      <c r="H755" s="2">
        <f>+H$943</f>
        <v>11</v>
      </c>
      <c r="I755" s="2">
        <f>+H$944</f>
        <v>65</v>
      </c>
      <c r="J755" s="2">
        <f>+J$943</f>
        <v>3</v>
      </c>
      <c r="K755" s="2">
        <f>+J$944</f>
        <v>21</v>
      </c>
      <c r="L755" s="2">
        <f>+L$943</f>
        <v>0</v>
      </c>
      <c r="M755" s="2">
        <f>+L$944</f>
        <v>0</v>
      </c>
      <c r="N755" s="2">
        <f>+N$943</f>
        <v>0</v>
      </c>
      <c r="O755" s="2">
        <f>+N$944</f>
        <v>0</v>
      </c>
      <c r="P755" s="2">
        <f>+B755+D755+F755+H755+J755+L755+N755</f>
        <v>19</v>
      </c>
      <c r="Q755" s="2">
        <f>+C755+E755+G755+I755+K755+M755+O755</f>
        <v>97</v>
      </c>
      <c r="R755" s="2">
        <f>+O$946</f>
        <v>40</v>
      </c>
    </row>
    <row r="756" spans="1:18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8" x14ac:dyDescent="0.2">
      <c r="A757" s="116" t="s">
        <v>51</v>
      </c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17"/>
    </row>
    <row r="758" spans="1:18" x14ac:dyDescent="0.2">
      <c r="A758" s="124" t="s">
        <v>50</v>
      </c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6"/>
    </row>
    <row r="759" spans="1:18" x14ac:dyDescent="0.2">
      <c r="A759" s="24" t="s">
        <v>36</v>
      </c>
      <c r="B759" s="127" t="s">
        <v>57</v>
      </c>
      <c r="C759" s="128"/>
      <c r="D759" s="127" t="s">
        <v>7</v>
      </c>
      <c r="E759" s="128"/>
      <c r="F759" s="127" t="s">
        <v>8</v>
      </c>
      <c r="G759" s="128"/>
      <c r="H759" s="127" t="s">
        <v>9</v>
      </c>
      <c r="I759" s="128"/>
      <c r="J759" s="127" t="s">
        <v>10</v>
      </c>
      <c r="K759" s="128"/>
      <c r="L759" s="127" t="s">
        <v>11</v>
      </c>
      <c r="M759" s="128"/>
      <c r="N759" s="127" t="s">
        <v>35</v>
      </c>
      <c r="O759" s="128"/>
    </row>
    <row r="760" spans="1:18" x14ac:dyDescent="0.2">
      <c r="A760" s="25" t="s">
        <v>0</v>
      </c>
      <c r="B760" s="7" t="s">
        <v>2</v>
      </c>
      <c r="C760" s="11" t="s">
        <v>1</v>
      </c>
      <c r="D760" s="7" t="s">
        <v>2</v>
      </c>
      <c r="E760" s="11" t="s">
        <v>1</v>
      </c>
      <c r="F760" s="7" t="s">
        <v>2</v>
      </c>
      <c r="G760" s="11" t="s">
        <v>1</v>
      </c>
      <c r="H760" s="7" t="s">
        <v>2</v>
      </c>
      <c r="I760" s="11" t="s">
        <v>1</v>
      </c>
      <c r="J760" s="7" t="s">
        <v>2</v>
      </c>
      <c r="K760" s="11" t="s">
        <v>1</v>
      </c>
      <c r="L760" s="7" t="s">
        <v>2</v>
      </c>
      <c r="M760" s="11" t="s">
        <v>1</v>
      </c>
      <c r="N760" s="7" t="s">
        <v>2</v>
      </c>
      <c r="O760" s="11" t="s">
        <v>1</v>
      </c>
    </row>
    <row r="761" spans="1:18" x14ac:dyDescent="0.2">
      <c r="A761" s="26">
        <v>1</v>
      </c>
      <c r="B761" s="17"/>
      <c r="C761" s="19"/>
      <c r="D761" s="17"/>
      <c r="E761" s="19"/>
      <c r="F761" s="17"/>
      <c r="G761" s="19"/>
      <c r="H761" s="17"/>
      <c r="I761" s="19"/>
      <c r="J761" s="17">
        <v>3</v>
      </c>
      <c r="K761" s="19">
        <v>19</v>
      </c>
      <c r="L761" s="17">
        <v>2</v>
      </c>
      <c r="M761" s="19">
        <v>38</v>
      </c>
      <c r="N761" s="17"/>
      <c r="O761" s="19" t="s">
        <v>16</v>
      </c>
    </row>
    <row r="762" spans="1:18" x14ac:dyDescent="0.2">
      <c r="A762" s="25">
        <v>2</v>
      </c>
      <c r="B762" s="3"/>
      <c r="C762" s="27"/>
      <c r="D762" s="3"/>
      <c r="E762" s="27"/>
      <c r="F762" s="3"/>
      <c r="G762" s="4"/>
      <c r="H762" s="3" t="s">
        <v>16</v>
      </c>
      <c r="I762" s="4"/>
      <c r="J762" s="3">
        <v>10</v>
      </c>
      <c r="K762" s="4">
        <v>29</v>
      </c>
      <c r="L762" s="3" t="s">
        <v>16</v>
      </c>
      <c r="M762" s="4">
        <v>38</v>
      </c>
      <c r="N762" s="3"/>
      <c r="O762" s="4" t="s">
        <v>16</v>
      </c>
    </row>
    <row r="763" spans="1:18" x14ac:dyDescent="0.2">
      <c r="A763" s="26">
        <v>3</v>
      </c>
      <c r="B763" s="17"/>
      <c r="C763" s="19"/>
      <c r="D763" s="17"/>
      <c r="E763" s="19"/>
      <c r="F763" s="17">
        <v>1</v>
      </c>
      <c r="G763" s="19">
        <v>1</v>
      </c>
      <c r="H763" s="17" t="s">
        <v>16</v>
      </c>
      <c r="I763" s="19"/>
      <c r="J763" s="17">
        <v>1</v>
      </c>
      <c r="K763" s="19">
        <v>30</v>
      </c>
      <c r="L763" s="17" t="s">
        <v>16</v>
      </c>
      <c r="M763" s="19">
        <v>38</v>
      </c>
      <c r="N763" s="17"/>
      <c r="O763" s="19"/>
    </row>
    <row r="764" spans="1:18" x14ac:dyDescent="0.2">
      <c r="A764" s="25">
        <v>4</v>
      </c>
      <c r="B764" s="3"/>
      <c r="C764" s="4"/>
      <c r="D764" s="3"/>
      <c r="E764" s="4"/>
      <c r="F764" s="3"/>
      <c r="G764" s="4"/>
      <c r="H764" s="3">
        <v>1.3</v>
      </c>
      <c r="I764" s="4">
        <v>1</v>
      </c>
      <c r="J764" s="3">
        <v>11</v>
      </c>
      <c r="K764" s="4">
        <v>40</v>
      </c>
      <c r="L764" s="3">
        <v>5</v>
      </c>
      <c r="M764" s="4">
        <v>38</v>
      </c>
      <c r="N764" s="3"/>
      <c r="O764" s="4"/>
    </row>
    <row r="765" spans="1:18" x14ac:dyDescent="0.2">
      <c r="A765" s="26">
        <v>5</v>
      </c>
      <c r="B765" s="17"/>
      <c r="C765" s="19"/>
      <c r="D765" s="17"/>
      <c r="E765" s="19"/>
      <c r="F765" s="17"/>
      <c r="G765" s="19"/>
      <c r="H765" s="17">
        <v>3</v>
      </c>
      <c r="I765" s="19">
        <v>3</v>
      </c>
      <c r="J765" s="17">
        <v>3</v>
      </c>
      <c r="K765" s="19">
        <v>42</v>
      </c>
      <c r="L765" s="17" t="s">
        <v>16</v>
      </c>
      <c r="M765" s="19">
        <v>38</v>
      </c>
      <c r="N765" s="17">
        <v>2</v>
      </c>
      <c r="O765" s="19">
        <v>2</v>
      </c>
    </row>
    <row r="766" spans="1:18" x14ac:dyDescent="0.2">
      <c r="A766" s="25">
        <v>6</v>
      </c>
      <c r="B766" s="3"/>
      <c r="C766" s="4"/>
      <c r="D766" s="3"/>
      <c r="E766" s="4"/>
      <c r="F766" s="3"/>
      <c r="G766" s="4"/>
      <c r="H766" s="3">
        <v>0.8</v>
      </c>
      <c r="I766" s="4">
        <v>4</v>
      </c>
      <c r="J766" s="3"/>
      <c r="K766" s="4">
        <v>43</v>
      </c>
      <c r="L766" s="3"/>
      <c r="M766" s="4">
        <v>38</v>
      </c>
      <c r="N766" s="3"/>
      <c r="O766" s="4"/>
    </row>
    <row r="767" spans="1:18" x14ac:dyDescent="0.2">
      <c r="A767" s="26">
        <v>7</v>
      </c>
      <c r="B767" s="17"/>
      <c r="C767" s="19"/>
      <c r="D767" s="17" t="s">
        <v>16</v>
      </c>
      <c r="E767" s="19"/>
      <c r="F767" s="17"/>
      <c r="G767" s="19"/>
      <c r="H767" s="17">
        <v>8</v>
      </c>
      <c r="I767" s="19">
        <v>11</v>
      </c>
      <c r="J767" s="17"/>
      <c r="K767" s="19">
        <v>36</v>
      </c>
      <c r="L767" s="17"/>
      <c r="M767" s="19">
        <v>38</v>
      </c>
      <c r="N767" s="17"/>
      <c r="O767" s="19"/>
    </row>
    <row r="768" spans="1:18" x14ac:dyDescent="0.2">
      <c r="A768" s="25">
        <v>8</v>
      </c>
      <c r="B768" s="3"/>
      <c r="C768" s="4"/>
      <c r="D768" s="3"/>
      <c r="E768" s="4"/>
      <c r="F768" s="3"/>
      <c r="G768" s="4"/>
      <c r="H768" s="3">
        <v>25</v>
      </c>
      <c r="I768" s="4">
        <v>35</v>
      </c>
      <c r="J768" s="3"/>
      <c r="K768" s="4">
        <v>36</v>
      </c>
      <c r="L768" s="3" t="s">
        <v>16</v>
      </c>
      <c r="M768" s="4">
        <v>38</v>
      </c>
      <c r="N768" s="3"/>
      <c r="O768" s="4"/>
    </row>
    <row r="769" spans="1:15" x14ac:dyDescent="0.2">
      <c r="A769" s="26">
        <v>9</v>
      </c>
      <c r="B769" s="17"/>
      <c r="C769" s="19"/>
      <c r="D769" s="17"/>
      <c r="E769" s="19"/>
      <c r="F769" s="17"/>
      <c r="G769" s="19"/>
      <c r="H769" s="17">
        <v>3</v>
      </c>
      <c r="I769" s="19">
        <v>37</v>
      </c>
      <c r="J769" s="17">
        <v>3</v>
      </c>
      <c r="K769" s="19">
        <v>38</v>
      </c>
      <c r="L769" s="17"/>
      <c r="M769" s="19">
        <v>38</v>
      </c>
      <c r="N769" s="17"/>
      <c r="O769" s="19"/>
    </row>
    <row r="770" spans="1:15" x14ac:dyDescent="0.2">
      <c r="A770" s="25">
        <v>10</v>
      </c>
      <c r="B770" s="3"/>
      <c r="C770" s="4"/>
      <c r="D770" s="3"/>
      <c r="E770" s="4"/>
      <c r="F770" s="3"/>
      <c r="G770" s="4"/>
      <c r="H770" s="3" t="s">
        <v>16</v>
      </c>
      <c r="I770" s="4">
        <v>35</v>
      </c>
      <c r="J770" s="3" t="s">
        <v>49</v>
      </c>
      <c r="K770" s="4">
        <v>38</v>
      </c>
      <c r="L770" s="3"/>
      <c r="M770" s="4">
        <v>33</v>
      </c>
      <c r="N770" s="3"/>
      <c r="O770" s="4"/>
    </row>
    <row r="771" spans="1:15" x14ac:dyDescent="0.2">
      <c r="A771" s="26">
        <v>11</v>
      </c>
      <c r="B771" s="17"/>
      <c r="C771" s="19"/>
      <c r="D771" s="17"/>
      <c r="E771" s="19"/>
      <c r="F771" s="17"/>
      <c r="G771" s="19"/>
      <c r="H771" s="17"/>
      <c r="I771" s="19">
        <v>25</v>
      </c>
      <c r="J771" s="17"/>
      <c r="K771" s="19">
        <v>36</v>
      </c>
      <c r="L771" s="17"/>
      <c r="M771" s="19">
        <v>30</v>
      </c>
      <c r="N771" s="17"/>
      <c r="O771" s="19"/>
    </row>
    <row r="772" spans="1:15" x14ac:dyDescent="0.2">
      <c r="A772" s="25">
        <v>12</v>
      </c>
      <c r="B772" s="3"/>
      <c r="C772" s="4"/>
      <c r="D772" s="3"/>
      <c r="E772" s="4"/>
      <c r="F772" s="3"/>
      <c r="G772" s="4"/>
      <c r="H772" s="3">
        <v>6</v>
      </c>
      <c r="I772" s="4">
        <v>30</v>
      </c>
      <c r="J772" s="3">
        <v>4</v>
      </c>
      <c r="K772" s="4">
        <v>40</v>
      </c>
      <c r="L772" s="3"/>
      <c r="M772" s="4">
        <v>20</v>
      </c>
      <c r="N772" s="3"/>
      <c r="O772" s="4"/>
    </row>
    <row r="773" spans="1:15" x14ac:dyDescent="0.2">
      <c r="A773" s="26">
        <v>13</v>
      </c>
      <c r="B773" s="17"/>
      <c r="C773" s="19"/>
      <c r="D773" s="17"/>
      <c r="E773" s="19"/>
      <c r="F773" s="17"/>
      <c r="G773" s="19"/>
      <c r="H773" s="17">
        <v>0.5</v>
      </c>
      <c r="I773" s="19">
        <v>30</v>
      </c>
      <c r="J773" s="17">
        <v>2</v>
      </c>
      <c r="K773" s="19">
        <v>41</v>
      </c>
      <c r="L773" s="17"/>
      <c r="M773" s="19">
        <v>20</v>
      </c>
      <c r="N773" s="17"/>
      <c r="O773" s="19"/>
    </row>
    <row r="774" spans="1:15" x14ac:dyDescent="0.2">
      <c r="A774" s="25">
        <v>14</v>
      </c>
      <c r="B774" s="3"/>
      <c r="C774" s="4"/>
      <c r="D774" s="3" t="s">
        <v>16</v>
      </c>
      <c r="E774" s="4"/>
      <c r="F774" s="3"/>
      <c r="G774" s="4"/>
      <c r="H774" s="3"/>
      <c r="I774" s="4">
        <v>25</v>
      </c>
      <c r="J774" s="3">
        <v>6</v>
      </c>
      <c r="K774" s="4">
        <v>46</v>
      </c>
      <c r="L774" s="3"/>
      <c r="M774" s="4">
        <v>20</v>
      </c>
      <c r="N774" s="3"/>
      <c r="O774" s="4"/>
    </row>
    <row r="775" spans="1:15" x14ac:dyDescent="0.2">
      <c r="A775" s="26">
        <v>15</v>
      </c>
      <c r="B775" s="17"/>
      <c r="C775" s="19"/>
      <c r="D775" s="17" t="s">
        <v>16</v>
      </c>
      <c r="E775" s="19"/>
      <c r="F775" s="17"/>
      <c r="G775" s="19"/>
      <c r="H775" s="17"/>
      <c r="I775" s="19">
        <v>25</v>
      </c>
      <c r="J775" s="17">
        <v>2</v>
      </c>
      <c r="K775" s="19">
        <v>47</v>
      </c>
      <c r="L775" s="17"/>
      <c r="M775" s="19">
        <v>15</v>
      </c>
      <c r="N775" s="17"/>
      <c r="O775" s="19"/>
    </row>
    <row r="776" spans="1:15" x14ac:dyDescent="0.2">
      <c r="A776" s="25">
        <v>16</v>
      </c>
      <c r="B776" s="3"/>
      <c r="C776" s="4"/>
      <c r="D776" s="3"/>
      <c r="E776" s="4"/>
      <c r="F776" s="3"/>
      <c r="G776" s="4"/>
      <c r="H776" s="3" t="s">
        <v>16</v>
      </c>
      <c r="I776" s="4">
        <v>20</v>
      </c>
      <c r="J776" s="3"/>
      <c r="K776" s="4">
        <v>47</v>
      </c>
      <c r="L776" s="3"/>
      <c r="M776" s="4">
        <v>15</v>
      </c>
      <c r="N776" s="3"/>
      <c r="O776" s="4"/>
    </row>
    <row r="777" spans="1:15" x14ac:dyDescent="0.2">
      <c r="A777" s="26">
        <v>17</v>
      </c>
      <c r="B777" s="17"/>
      <c r="C777" s="19"/>
      <c r="D777" s="17">
        <v>5</v>
      </c>
      <c r="E777" s="19">
        <v>5</v>
      </c>
      <c r="F777" s="17" t="s">
        <v>16</v>
      </c>
      <c r="G777" s="19"/>
      <c r="H777" s="17">
        <v>0.5</v>
      </c>
      <c r="I777" s="19">
        <v>20</v>
      </c>
      <c r="J777" s="17"/>
      <c r="K777" s="19">
        <v>43</v>
      </c>
      <c r="L777" s="17"/>
      <c r="M777" s="19">
        <v>10</v>
      </c>
      <c r="N777" s="17"/>
      <c r="O777" s="19"/>
    </row>
    <row r="778" spans="1:15" x14ac:dyDescent="0.2">
      <c r="A778" s="25">
        <v>18</v>
      </c>
      <c r="B778" s="3"/>
      <c r="C778" s="4"/>
      <c r="D778" s="3">
        <v>1</v>
      </c>
      <c r="E778" s="4">
        <v>6</v>
      </c>
      <c r="F778" s="3" t="s">
        <v>16</v>
      </c>
      <c r="G778" s="4"/>
      <c r="H778" s="3"/>
      <c r="I778" s="4">
        <v>15</v>
      </c>
      <c r="J778" s="3" t="s">
        <v>16</v>
      </c>
      <c r="K778" s="4">
        <v>43</v>
      </c>
      <c r="L778" s="3"/>
      <c r="M778" s="4">
        <v>8</v>
      </c>
      <c r="N778" s="3"/>
      <c r="O778" s="4"/>
    </row>
    <row r="779" spans="1:15" x14ac:dyDescent="0.2">
      <c r="A779" s="26">
        <v>19</v>
      </c>
      <c r="B779" s="17"/>
      <c r="C779" s="19"/>
      <c r="D779" s="17"/>
      <c r="E779" s="19">
        <v>5</v>
      </c>
      <c r="F779" s="17" t="s">
        <v>16</v>
      </c>
      <c r="G779" s="19"/>
      <c r="H779" s="17"/>
      <c r="I779" s="19">
        <v>10</v>
      </c>
      <c r="J779" s="17">
        <v>3</v>
      </c>
      <c r="K779" s="19">
        <v>45</v>
      </c>
      <c r="L779" s="17"/>
      <c r="M779" s="19">
        <v>8</v>
      </c>
      <c r="N779" s="17"/>
      <c r="O779" s="19"/>
    </row>
    <row r="780" spans="1:15" x14ac:dyDescent="0.2">
      <c r="A780" s="25">
        <v>20</v>
      </c>
      <c r="B780" s="3"/>
      <c r="C780" s="4"/>
      <c r="D780" s="3">
        <v>15</v>
      </c>
      <c r="E780" s="4">
        <v>20</v>
      </c>
      <c r="F780" s="3"/>
      <c r="G780" s="4"/>
      <c r="H780" s="3"/>
      <c r="I780" s="4">
        <v>9</v>
      </c>
      <c r="J780" s="3">
        <v>0.5</v>
      </c>
      <c r="K780" s="4">
        <v>45</v>
      </c>
      <c r="L780" s="3"/>
      <c r="M780" s="4">
        <v>5</v>
      </c>
      <c r="N780" s="3"/>
      <c r="O780" s="4"/>
    </row>
    <row r="781" spans="1:15" x14ac:dyDescent="0.2">
      <c r="A781" s="26">
        <v>21</v>
      </c>
      <c r="B781" s="17"/>
      <c r="C781" s="19"/>
      <c r="D781" s="17">
        <v>2</v>
      </c>
      <c r="E781" s="19">
        <v>20</v>
      </c>
      <c r="F781" s="17"/>
      <c r="G781" s="19"/>
      <c r="H781" s="17" t="s">
        <v>16</v>
      </c>
      <c r="I781" s="19">
        <v>9</v>
      </c>
      <c r="J781" s="17">
        <v>0.5</v>
      </c>
      <c r="K781" s="19">
        <v>38</v>
      </c>
      <c r="L781" s="17"/>
      <c r="M781" s="19">
        <v>3</v>
      </c>
      <c r="N781" s="17"/>
      <c r="O781" s="19"/>
    </row>
    <row r="782" spans="1:15" x14ac:dyDescent="0.2">
      <c r="A782" s="25">
        <v>22</v>
      </c>
      <c r="B782" s="3"/>
      <c r="C782" s="4"/>
      <c r="D782" s="3"/>
      <c r="E782" s="4">
        <v>10</v>
      </c>
      <c r="F782" s="3"/>
      <c r="G782" s="4"/>
      <c r="H782" s="3">
        <v>2</v>
      </c>
      <c r="I782" s="4">
        <v>10</v>
      </c>
      <c r="J782" s="3">
        <v>2.5</v>
      </c>
      <c r="K782" s="4">
        <v>42</v>
      </c>
      <c r="L782" s="3"/>
      <c r="M782" s="4">
        <v>3</v>
      </c>
      <c r="N782" s="3"/>
      <c r="O782" s="4"/>
    </row>
    <row r="783" spans="1:15" x14ac:dyDescent="0.2">
      <c r="A783" s="26">
        <v>23</v>
      </c>
      <c r="B783" s="20"/>
      <c r="C783" s="19"/>
      <c r="D783" s="20"/>
      <c r="E783" s="19"/>
      <c r="F783" s="17"/>
      <c r="G783" s="19"/>
      <c r="H783" s="17"/>
      <c r="I783" s="19">
        <v>10</v>
      </c>
      <c r="J783" s="17">
        <v>0.5</v>
      </c>
      <c r="K783" s="19">
        <v>42</v>
      </c>
      <c r="L783" s="17"/>
      <c r="M783" s="19">
        <v>2</v>
      </c>
      <c r="N783" s="17">
        <v>1</v>
      </c>
      <c r="O783" s="19" t="s">
        <v>16</v>
      </c>
    </row>
    <row r="784" spans="1:15" x14ac:dyDescent="0.2">
      <c r="A784" s="25">
        <v>24</v>
      </c>
      <c r="B784" s="3"/>
      <c r="C784" s="4"/>
      <c r="D784" s="3"/>
      <c r="E784" s="4"/>
      <c r="F784" s="3"/>
      <c r="G784" s="4"/>
      <c r="H784" s="3"/>
      <c r="I784" s="4">
        <v>10</v>
      </c>
      <c r="J784" s="3"/>
      <c r="K784" s="4">
        <v>40</v>
      </c>
      <c r="L784" s="3"/>
      <c r="M784" s="4">
        <v>1</v>
      </c>
      <c r="N784" s="3"/>
      <c r="O784" s="4"/>
    </row>
    <row r="785" spans="1:15" x14ac:dyDescent="0.2">
      <c r="A785" s="26">
        <v>25</v>
      </c>
      <c r="B785" s="17"/>
      <c r="C785" s="19"/>
      <c r="D785" s="17"/>
      <c r="E785" s="19"/>
      <c r="F785" s="17"/>
      <c r="G785" s="19"/>
      <c r="H785" s="17" t="s">
        <v>16</v>
      </c>
      <c r="I785" s="19">
        <v>10</v>
      </c>
      <c r="J785" s="17" t="s">
        <v>16</v>
      </c>
      <c r="K785" s="19">
        <v>40</v>
      </c>
      <c r="L785" s="17"/>
      <c r="M785" s="19" t="s">
        <v>49</v>
      </c>
      <c r="N785" s="17"/>
      <c r="O785" s="19"/>
    </row>
    <row r="786" spans="1:15" x14ac:dyDescent="0.2">
      <c r="A786" s="25">
        <v>26</v>
      </c>
      <c r="B786" s="3"/>
      <c r="C786" s="4"/>
      <c r="D786" s="3"/>
      <c r="E786" s="4"/>
      <c r="F786" s="3"/>
      <c r="G786" s="4"/>
      <c r="H786" s="3"/>
      <c r="I786" s="4">
        <v>10</v>
      </c>
      <c r="J786" s="3"/>
      <c r="K786" s="4">
        <v>40</v>
      </c>
      <c r="L786" s="3"/>
      <c r="M786" s="4" t="s">
        <v>49</v>
      </c>
      <c r="N786" s="3"/>
      <c r="O786" s="4"/>
    </row>
    <row r="787" spans="1:15" x14ac:dyDescent="0.2">
      <c r="A787" s="26">
        <v>27</v>
      </c>
      <c r="B787" s="17"/>
      <c r="C787" s="19"/>
      <c r="D787" s="17">
        <v>1</v>
      </c>
      <c r="E787" s="19">
        <v>1</v>
      </c>
      <c r="F787" s="17"/>
      <c r="G787" s="19"/>
      <c r="H787" s="17"/>
      <c r="I787" s="19">
        <v>10</v>
      </c>
      <c r="J787" s="17" t="s">
        <v>16</v>
      </c>
      <c r="K787" s="19">
        <v>38</v>
      </c>
      <c r="L787" s="17">
        <v>1</v>
      </c>
      <c r="M787" s="19">
        <v>1</v>
      </c>
      <c r="N787" s="17"/>
      <c r="O787" s="19"/>
    </row>
    <row r="788" spans="1:15" x14ac:dyDescent="0.2">
      <c r="A788" s="25">
        <v>28</v>
      </c>
      <c r="B788" s="3"/>
      <c r="C788" s="4"/>
      <c r="D788" s="3">
        <v>2</v>
      </c>
      <c r="E788" s="4">
        <v>3</v>
      </c>
      <c r="F788" s="3"/>
      <c r="G788" s="4"/>
      <c r="H788" s="3"/>
      <c r="I788" s="4">
        <v>10</v>
      </c>
      <c r="J788" s="3"/>
      <c r="K788" s="4">
        <v>38</v>
      </c>
      <c r="L788" s="3"/>
      <c r="M788" s="4" t="s">
        <v>49</v>
      </c>
      <c r="N788" s="3"/>
      <c r="O788" s="4"/>
    </row>
    <row r="789" spans="1:15" x14ac:dyDescent="0.2">
      <c r="A789" s="26">
        <v>29</v>
      </c>
      <c r="B789" s="17"/>
      <c r="C789" s="19"/>
      <c r="D789" s="17">
        <v>2</v>
      </c>
      <c r="E789" s="19">
        <v>5</v>
      </c>
      <c r="F789" s="17"/>
      <c r="G789" s="19"/>
      <c r="H789" s="17"/>
      <c r="I789" s="19">
        <v>10</v>
      </c>
      <c r="J789" s="17"/>
      <c r="K789" s="19"/>
      <c r="L789" s="17"/>
      <c r="M789" s="19" t="s">
        <v>49</v>
      </c>
      <c r="N789" s="17"/>
      <c r="O789" s="19"/>
    </row>
    <row r="790" spans="1:15" x14ac:dyDescent="0.2">
      <c r="A790" s="25">
        <v>30</v>
      </c>
      <c r="B790" s="3"/>
      <c r="C790" s="4"/>
      <c r="D790" s="3"/>
      <c r="E790" s="4"/>
      <c r="F790" s="3">
        <v>1</v>
      </c>
      <c r="G790" s="4"/>
      <c r="H790" s="3">
        <v>6.9</v>
      </c>
      <c r="I790" s="4">
        <v>15</v>
      </c>
      <c r="J790" s="3"/>
      <c r="K790" s="4"/>
      <c r="L790" s="3"/>
      <c r="M790" s="4" t="s">
        <v>49</v>
      </c>
      <c r="N790" s="3"/>
      <c r="O790" s="4"/>
    </row>
    <row r="791" spans="1:15" x14ac:dyDescent="0.2">
      <c r="A791" s="26">
        <v>31</v>
      </c>
      <c r="B791" s="21"/>
      <c r="C791" s="23"/>
      <c r="D791" s="21"/>
      <c r="E791" s="23"/>
      <c r="F791" s="21"/>
      <c r="G791" s="23"/>
      <c r="H791" s="21">
        <v>1</v>
      </c>
      <c r="I791" s="23">
        <v>16</v>
      </c>
      <c r="J791" s="21"/>
      <c r="K791" s="23"/>
      <c r="L791" s="21">
        <v>8</v>
      </c>
      <c r="M791" s="23">
        <v>8</v>
      </c>
      <c r="N791" s="21"/>
      <c r="O791" s="23"/>
    </row>
    <row r="792" spans="1:15" x14ac:dyDescent="0.2">
      <c r="A792" s="25" t="s">
        <v>4</v>
      </c>
      <c r="B792" s="3"/>
      <c r="C792" s="2"/>
      <c r="D792" s="3"/>
      <c r="E792" s="2"/>
      <c r="F792" s="3"/>
      <c r="G792" s="2"/>
      <c r="H792" s="3"/>
      <c r="I792" s="2"/>
      <c r="J792" s="3"/>
      <c r="K792" s="2"/>
      <c r="L792" s="3"/>
      <c r="M792" s="4"/>
      <c r="N792" s="3"/>
      <c r="O792" s="4"/>
    </row>
    <row r="793" spans="1:15" x14ac:dyDescent="0.2">
      <c r="A793" s="25" t="s">
        <v>14</v>
      </c>
      <c r="B793" s="3">
        <f>COUNTA(B761:B791)</f>
        <v>0</v>
      </c>
      <c r="C793" s="2">
        <f>COUNTA(C761:C791)</f>
        <v>0</v>
      </c>
      <c r="D793" s="3">
        <f>COUNTA(D761:D791)</f>
        <v>10</v>
      </c>
      <c r="E793" s="2">
        <f>COUNTA(E761:E791)</f>
        <v>9</v>
      </c>
      <c r="F793" s="3">
        <f t="shared" ref="F793:K793" si="78">COUNTA(F761:F791)</f>
        <v>5</v>
      </c>
      <c r="G793" s="2">
        <f t="shared" si="78"/>
        <v>1</v>
      </c>
      <c r="H793" s="3">
        <f t="shared" si="78"/>
        <v>18</v>
      </c>
      <c r="I793" s="2">
        <f t="shared" si="78"/>
        <v>28</v>
      </c>
      <c r="J793" s="3">
        <f t="shared" si="78"/>
        <v>19</v>
      </c>
      <c r="K793" s="2">
        <f t="shared" si="78"/>
        <v>28</v>
      </c>
      <c r="L793" s="3">
        <f>COUNTA(L761:L791)</f>
        <v>8</v>
      </c>
      <c r="M793" s="2">
        <f>COUNTA(M761:M791)</f>
        <v>31</v>
      </c>
      <c r="N793" s="3">
        <f>COUNTA(N761:N791)</f>
        <v>2</v>
      </c>
      <c r="O793" s="4">
        <f>COUNTA(O761:O791)</f>
        <v>4</v>
      </c>
    </row>
    <row r="794" spans="1:15" x14ac:dyDescent="0.2">
      <c r="A794" s="6" t="s">
        <v>13</v>
      </c>
      <c r="B794" s="8">
        <f>SUM(B761:B791)</f>
        <v>0</v>
      </c>
      <c r="C794" s="12">
        <f>SUM(C761:C791)</f>
        <v>0</v>
      </c>
      <c r="D794" s="8">
        <f>SUM(D761:D791)</f>
        <v>28</v>
      </c>
      <c r="E794" s="12">
        <f>SUM(E761:E791)</f>
        <v>75</v>
      </c>
      <c r="F794" s="8">
        <f t="shared" ref="F794:K794" si="79">SUM(F761:F791)</f>
        <v>2</v>
      </c>
      <c r="G794" s="12">
        <f t="shared" si="79"/>
        <v>1</v>
      </c>
      <c r="H794" s="8">
        <f t="shared" si="79"/>
        <v>58</v>
      </c>
      <c r="I794" s="12">
        <f t="shared" si="79"/>
        <v>455</v>
      </c>
      <c r="J794" s="8">
        <f t="shared" si="79"/>
        <v>52</v>
      </c>
      <c r="K794" s="12">
        <f t="shared" si="79"/>
        <v>1102</v>
      </c>
      <c r="L794" s="8">
        <f>SUM(L761:L791)</f>
        <v>16</v>
      </c>
      <c r="M794" s="12">
        <f>SUM(M761:M791)</f>
        <v>544</v>
      </c>
      <c r="N794" s="8">
        <f>SUM(N761:N791)</f>
        <v>3</v>
      </c>
      <c r="O794" s="13">
        <f>SUM(O761:O791)</f>
        <v>2</v>
      </c>
    </row>
    <row r="795" spans="1:15" x14ac:dyDescent="0.2">
      <c r="A795" s="16" t="s">
        <v>23</v>
      </c>
      <c r="B795" s="3"/>
      <c r="C795" s="2"/>
      <c r="D795" s="3"/>
      <c r="E795" s="2"/>
      <c r="F795" s="3"/>
      <c r="G795" s="2"/>
      <c r="H795" s="3"/>
      <c r="I795" s="2"/>
      <c r="J795" s="3"/>
      <c r="K795" s="2"/>
      <c r="L795" s="3"/>
      <c r="M795" s="2"/>
      <c r="N795" s="3"/>
      <c r="O795" s="75"/>
    </row>
    <row r="796" spans="1:15" x14ac:dyDescent="0.2">
      <c r="A796" s="3" t="s">
        <v>22</v>
      </c>
      <c r="B796" s="3">
        <f>+B793</f>
        <v>0</v>
      </c>
      <c r="C796" s="2">
        <f>+C793</f>
        <v>0</v>
      </c>
      <c r="D796" s="3">
        <f t="shared" ref="D796:O797" si="80">+B796+D793</f>
        <v>10</v>
      </c>
      <c r="E796" s="2">
        <f t="shared" si="80"/>
        <v>9</v>
      </c>
      <c r="F796" s="3">
        <f t="shared" si="80"/>
        <v>15</v>
      </c>
      <c r="G796" s="2">
        <f t="shared" si="80"/>
        <v>10</v>
      </c>
      <c r="H796" s="3">
        <f t="shared" si="80"/>
        <v>33</v>
      </c>
      <c r="I796" s="2">
        <f t="shared" si="80"/>
        <v>38</v>
      </c>
      <c r="J796" s="3">
        <f t="shared" si="80"/>
        <v>52</v>
      </c>
      <c r="K796" s="2">
        <f t="shared" si="80"/>
        <v>66</v>
      </c>
      <c r="L796" s="3">
        <f t="shared" si="80"/>
        <v>60</v>
      </c>
      <c r="M796" s="2">
        <f t="shared" si="80"/>
        <v>97</v>
      </c>
      <c r="N796" s="3">
        <f t="shared" si="80"/>
        <v>62</v>
      </c>
      <c r="O796" s="4">
        <f t="shared" si="80"/>
        <v>101</v>
      </c>
    </row>
    <row r="797" spans="1:15" ht="13.5" thickBot="1" x14ac:dyDescent="0.25">
      <c r="A797" s="5" t="s">
        <v>13</v>
      </c>
      <c r="B797" s="9">
        <f>+B794</f>
        <v>0</v>
      </c>
      <c r="C797" s="14">
        <f>+C794</f>
        <v>0</v>
      </c>
      <c r="D797" s="9">
        <f t="shared" si="80"/>
        <v>28</v>
      </c>
      <c r="E797" s="14">
        <f t="shared" si="80"/>
        <v>75</v>
      </c>
      <c r="F797" s="9">
        <f t="shared" si="80"/>
        <v>30</v>
      </c>
      <c r="G797" s="14">
        <f t="shared" si="80"/>
        <v>76</v>
      </c>
      <c r="H797" s="9">
        <f t="shared" si="80"/>
        <v>88</v>
      </c>
      <c r="I797" s="14">
        <f t="shared" si="80"/>
        <v>531</v>
      </c>
      <c r="J797" s="9">
        <f t="shared" si="80"/>
        <v>140</v>
      </c>
      <c r="K797" s="14">
        <f t="shared" si="80"/>
        <v>1633</v>
      </c>
      <c r="L797" s="9">
        <f t="shared" si="80"/>
        <v>156</v>
      </c>
      <c r="M797" s="14">
        <f t="shared" si="80"/>
        <v>2177</v>
      </c>
      <c r="N797" s="9">
        <f t="shared" si="80"/>
        <v>159</v>
      </c>
      <c r="O797" s="15">
        <f t="shared" si="80"/>
        <v>2179</v>
      </c>
    </row>
    <row r="798" spans="1:15" ht="13.5" thickBot="1" x14ac:dyDescent="0.25">
      <c r="A798" s="130" t="s">
        <v>12</v>
      </c>
      <c r="B798" s="131"/>
      <c r="C798" s="133" t="s">
        <v>33</v>
      </c>
      <c r="D798" s="133"/>
      <c r="E798" s="133"/>
      <c r="F798" s="137"/>
      <c r="G798" s="137"/>
      <c r="H798" s="137"/>
      <c r="I798" s="137"/>
      <c r="J798" s="137"/>
      <c r="K798" s="137"/>
      <c r="L798" s="137"/>
      <c r="M798" s="137"/>
      <c r="N798" s="137"/>
      <c r="O798" s="138"/>
    </row>
    <row r="799" spans="1:15" x14ac:dyDescent="0.2">
      <c r="A799" s="47" t="s">
        <v>38</v>
      </c>
      <c r="B799" s="48"/>
      <c r="C799" s="49">
        <f>C794/($A791)</f>
        <v>0</v>
      </c>
      <c r="D799" s="48"/>
      <c r="E799" s="49">
        <f>E794/($A790)</f>
        <v>2.5</v>
      </c>
      <c r="F799" s="50"/>
      <c r="G799" s="49">
        <f>G794/($A791)</f>
        <v>3.2258064516129031E-2</v>
      </c>
      <c r="H799" s="50"/>
      <c r="I799" s="49">
        <f>I794/($A791)</f>
        <v>14.67741935483871</v>
      </c>
      <c r="J799" s="50"/>
      <c r="K799" s="49">
        <f>K794/($A788)</f>
        <v>39.357142857142854</v>
      </c>
      <c r="L799" s="49"/>
      <c r="M799" s="49">
        <f>M794/($A791)</f>
        <v>17.548387096774192</v>
      </c>
      <c r="N799" s="50"/>
      <c r="O799" s="51">
        <f>O794/($A790)</f>
        <v>6.6666666666666666E-2</v>
      </c>
    </row>
    <row r="800" spans="1:15" x14ac:dyDescent="0.2">
      <c r="A800" s="52" t="s">
        <v>39</v>
      </c>
      <c r="B800" s="53"/>
      <c r="C800" s="42">
        <f>C797/$A791</f>
        <v>0</v>
      </c>
      <c r="D800" s="42"/>
      <c r="E800" s="42">
        <f>E797/($A791+$A790)</f>
        <v>1.2295081967213115</v>
      </c>
      <c r="F800" s="43"/>
      <c r="G800" s="42">
        <f>G797/($A791+$A790+$A791)</f>
        <v>0.82608695652173914</v>
      </c>
      <c r="H800" s="42"/>
      <c r="I800" s="42">
        <f>I797/($A791+$A790+$A791+$A791)</f>
        <v>4.3170731707317076</v>
      </c>
      <c r="J800" s="42"/>
      <c r="K800" s="42">
        <f>K797/($A791+$A790+$A791+$A791+$A788)</f>
        <v>10.814569536423841</v>
      </c>
      <c r="L800" s="42"/>
      <c r="M800" s="42">
        <f>M797/($A791+$A790+$A791+$A791+$A788+$A791)</f>
        <v>11.961538461538462</v>
      </c>
      <c r="N800" s="42"/>
      <c r="O800" s="77">
        <f>O797/($A791+$A790+$A791+$A791+$A788+$A791+$A790)</f>
        <v>10.278301886792454</v>
      </c>
    </row>
    <row r="801" spans="1:18" x14ac:dyDescent="0.2">
      <c r="P801" s="121" t="s">
        <v>99</v>
      </c>
      <c r="Q801" s="121"/>
      <c r="R801" s="121"/>
    </row>
    <row r="802" spans="1:18" x14ac:dyDescent="0.2">
      <c r="A802" s="2" t="s">
        <v>63</v>
      </c>
      <c r="B802" s="1" t="s">
        <v>64</v>
      </c>
      <c r="C802" s="1" t="s">
        <v>65</v>
      </c>
      <c r="D802" s="1" t="s">
        <v>64</v>
      </c>
      <c r="E802" s="1" t="s">
        <v>65</v>
      </c>
      <c r="F802" s="1" t="s">
        <v>64</v>
      </c>
      <c r="G802" s="1" t="s">
        <v>65</v>
      </c>
      <c r="H802" s="1" t="s">
        <v>64</v>
      </c>
      <c r="I802" s="1" t="s">
        <v>65</v>
      </c>
      <c r="J802" s="1" t="s">
        <v>64</v>
      </c>
      <c r="K802" s="1" t="s">
        <v>65</v>
      </c>
      <c r="L802" s="1" t="s">
        <v>64</v>
      </c>
      <c r="M802" s="1" t="s">
        <v>65</v>
      </c>
      <c r="N802" s="1" t="s">
        <v>64</v>
      </c>
      <c r="O802" s="1" t="s">
        <v>65</v>
      </c>
      <c r="P802" s="2" t="s">
        <v>96</v>
      </c>
      <c r="Q802" s="2" t="s">
        <v>98</v>
      </c>
      <c r="R802" s="2" t="s">
        <v>97</v>
      </c>
    </row>
    <row r="803" spans="1:18" x14ac:dyDescent="0.2">
      <c r="A803" s="81" t="str">
        <f>+A$759</f>
        <v>2014-2015</v>
      </c>
      <c r="B803" s="81">
        <f>+B$793</f>
        <v>0</v>
      </c>
      <c r="C803" s="81">
        <f>+B$794</f>
        <v>0</v>
      </c>
      <c r="D803" s="81">
        <f>+D$793</f>
        <v>10</v>
      </c>
      <c r="E803" s="81">
        <f>+D$794</f>
        <v>28</v>
      </c>
      <c r="F803" s="81">
        <f>+F$793</f>
        <v>5</v>
      </c>
      <c r="G803" s="81">
        <f>+F$794</f>
        <v>2</v>
      </c>
      <c r="H803" s="81">
        <f>+H$793</f>
        <v>18</v>
      </c>
      <c r="I803" s="81">
        <f>+H$794</f>
        <v>58</v>
      </c>
      <c r="J803" s="81">
        <f>+J$793</f>
        <v>19</v>
      </c>
      <c r="K803" s="81">
        <f>+J$794</f>
        <v>52</v>
      </c>
      <c r="L803" s="81">
        <f>+L$793</f>
        <v>8</v>
      </c>
      <c r="M803" s="81">
        <f>+L$794</f>
        <v>16</v>
      </c>
      <c r="N803" s="81">
        <f>+N$793</f>
        <v>2</v>
      </c>
      <c r="O803" s="81">
        <f>+N$794</f>
        <v>3</v>
      </c>
      <c r="P803" s="81">
        <f t="shared" ref="P803:Q806" si="81">+B803+D803+F803+H803+J803+L803+N803</f>
        <v>62</v>
      </c>
      <c r="Q803" s="81">
        <f t="shared" si="81"/>
        <v>159</v>
      </c>
      <c r="R803" s="81">
        <f>+O$796</f>
        <v>101</v>
      </c>
    </row>
    <row r="804" spans="1:18" s="82" customFormat="1" x14ac:dyDescent="0.2">
      <c r="A804" s="81" t="str">
        <f>+A$810</f>
        <v>2013-2014</v>
      </c>
      <c r="B804" s="81">
        <f>+B$844</f>
        <v>0</v>
      </c>
      <c r="C804" s="81">
        <f>+B$845</f>
        <v>0</v>
      </c>
      <c r="D804" s="81">
        <f>+D$844</f>
        <v>6</v>
      </c>
      <c r="E804" s="81">
        <f>+D$845</f>
        <v>80</v>
      </c>
      <c r="F804" s="81">
        <f>+F$844</f>
        <v>13</v>
      </c>
      <c r="G804" s="81">
        <f>+F$845</f>
        <v>52</v>
      </c>
      <c r="H804" s="81">
        <f>+H$844</f>
        <v>16</v>
      </c>
      <c r="I804" s="81">
        <f>+H$845</f>
        <v>60</v>
      </c>
      <c r="J804" s="81">
        <f>+J$844</f>
        <v>20</v>
      </c>
      <c r="K804" s="81">
        <f>+J$845</f>
        <v>46</v>
      </c>
      <c r="L804" s="81">
        <f>+L$844</f>
        <v>6</v>
      </c>
      <c r="M804" s="81">
        <f>+L$845</f>
        <v>23</v>
      </c>
      <c r="N804" s="81">
        <f>+N$844</f>
        <v>1</v>
      </c>
      <c r="O804" s="81">
        <f>+N$845</f>
        <v>7</v>
      </c>
      <c r="P804" s="81">
        <f t="shared" si="81"/>
        <v>62</v>
      </c>
      <c r="Q804" s="81">
        <f t="shared" si="81"/>
        <v>268</v>
      </c>
      <c r="R804" s="81">
        <f>+O$847</f>
        <v>130</v>
      </c>
    </row>
    <row r="805" spans="1:18" s="82" customFormat="1" x14ac:dyDescent="0.2">
      <c r="A805" s="81" t="str">
        <f>+A$860</f>
        <v>2012-2013</v>
      </c>
      <c r="B805" s="81">
        <f>+B$894</f>
        <v>0</v>
      </c>
      <c r="C805" s="81">
        <f>+B$895</f>
        <v>0</v>
      </c>
      <c r="D805" s="81">
        <f>+D$894</f>
        <v>3</v>
      </c>
      <c r="E805" s="81">
        <f>+D$895</f>
        <v>1</v>
      </c>
      <c r="F805" s="81">
        <f>+F$894</f>
        <v>5</v>
      </c>
      <c r="G805" s="81">
        <f>+F$895</f>
        <v>24</v>
      </c>
      <c r="H805" s="81">
        <f>+H$894</f>
        <v>7</v>
      </c>
      <c r="I805" s="81">
        <f>+H$895</f>
        <v>25</v>
      </c>
      <c r="J805" s="81">
        <f>+J$894</f>
        <v>15</v>
      </c>
      <c r="K805" s="81">
        <f>+J$895</f>
        <v>61</v>
      </c>
      <c r="L805" s="81">
        <f>+L$894</f>
        <v>8</v>
      </c>
      <c r="M805" s="81">
        <f>+L$895</f>
        <v>20</v>
      </c>
      <c r="N805" s="81">
        <f>+N$894</f>
        <v>0</v>
      </c>
      <c r="O805" s="81">
        <f>+N$895</f>
        <v>0</v>
      </c>
      <c r="P805" s="81">
        <f t="shared" si="81"/>
        <v>38</v>
      </c>
      <c r="Q805" s="81">
        <f t="shared" si="81"/>
        <v>131</v>
      </c>
      <c r="R805" s="81">
        <f>+O$897</f>
        <v>80</v>
      </c>
    </row>
    <row r="806" spans="1:18" x14ac:dyDescent="0.2">
      <c r="A806" s="80" t="str">
        <f>+A$909</f>
        <v>2011-2012</v>
      </c>
      <c r="B806" s="2">
        <f>+B$943</f>
        <v>0</v>
      </c>
      <c r="C806" s="2">
        <f>+B$944</f>
        <v>0</v>
      </c>
      <c r="D806" s="2">
        <f>+D$943</f>
        <v>1</v>
      </c>
      <c r="E806" s="2">
        <f>+D$944</f>
        <v>1</v>
      </c>
      <c r="F806" s="2">
        <f>+F$943</f>
        <v>4</v>
      </c>
      <c r="G806" s="2">
        <f>+F$944</f>
        <v>10</v>
      </c>
      <c r="H806" s="2">
        <f>+H$943</f>
        <v>11</v>
      </c>
      <c r="I806" s="2">
        <f>+H$944</f>
        <v>65</v>
      </c>
      <c r="J806" s="2">
        <f>+J$943</f>
        <v>3</v>
      </c>
      <c r="K806" s="2">
        <f>+J$944</f>
        <v>21</v>
      </c>
      <c r="L806" s="2">
        <f>+L$943</f>
        <v>0</v>
      </c>
      <c r="M806" s="2">
        <f>+L$944</f>
        <v>0</v>
      </c>
      <c r="N806" s="2">
        <f>+N$943</f>
        <v>0</v>
      </c>
      <c r="O806" s="2">
        <f>+N$944</f>
        <v>0</v>
      </c>
      <c r="P806" s="2">
        <f t="shared" si="81"/>
        <v>19</v>
      </c>
      <c r="Q806" s="2">
        <f t="shared" si="81"/>
        <v>97</v>
      </c>
      <c r="R806" s="2">
        <f>+O$946</f>
        <v>40</v>
      </c>
    </row>
    <row r="808" spans="1:18" x14ac:dyDescent="0.2">
      <c r="A808" s="116" t="s">
        <v>37</v>
      </c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17"/>
    </row>
    <row r="809" spans="1:18" x14ac:dyDescent="0.2">
      <c r="A809" s="124" t="s">
        <v>50</v>
      </c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6"/>
    </row>
    <row r="810" spans="1:18" x14ac:dyDescent="0.2">
      <c r="A810" s="24" t="s">
        <v>19</v>
      </c>
      <c r="B810" s="127" t="s">
        <v>57</v>
      </c>
      <c r="C810" s="128"/>
      <c r="D810" s="127" t="s">
        <v>7</v>
      </c>
      <c r="E810" s="128"/>
      <c r="F810" s="127" t="s">
        <v>8</v>
      </c>
      <c r="G810" s="128"/>
      <c r="H810" s="127" t="s">
        <v>9</v>
      </c>
      <c r="I810" s="128"/>
      <c r="J810" s="127" t="s">
        <v>10</v>
      </c>
      <c r="K810" s="128"/>
      <c r="L810" s="127" t="s">
        <v>11</v>
      </c>
      <c r="M810" s="128"/>
      <c r="N810" s="127" t="s">
        <v>35</v>
      </c>
      <c r="O810" s="128"/>
    </row>
    <row r="811" spans="1:18" x14ac:dyDescent="0.2">
      <c r="A811" s="25" t="s">
        <v>0</v>
      </c>
      <c r="B811" s="7" t="s">
        <v>2</v>
      </c>
      <c r="C811" s="11" t="s">
        <v>1</v>
      </c>
      <c r="D811" s="7" t="s">
        <v>2</v>
      </c>
      <c r="E811" s="11" t="s">
        <v>1</v>
      </c>
      <c r="F811" s="7" t="s">
        <v>2</v>
      </c>
      <c r="G811" s="11" t="s">
        <v>1</v>
      </c>
      <c r="H811" s="7" t="s">
        <v>2</v>
      </c>
      <c r="I811" s="11" t="s">
        <v>1</v>
      </c>
      <c r="J811" s="7" t="s">
        <v>2</v>
      </c>
      <c r="K811" s="11" t="s">
        <v>1</v>
      </c>
      <c r="L811" s="7" t="s">
        <v>2</v>
      </c>
      <c r="M811" s="11" t="s">
        <v>1</v>
      </c>
      <c r="N811" s="7" t="s">
        <v>2</v>
      </c>
      <c r="O811" s="11" t="s">
        <v>1</v>
      </c>
    </row>
    <row r="812" spans="1:18" x14ac:dyDescent="0.2">
      <c r="A812" s="26">
        <v>1</v>
      </c>
      <c r="B812" s="17"/>
      <c r="C812" s="19"/>
      <c r="D812" s="17"/>
      <c r="E812" s="19"/>
      <c r="F812" s="17"/>
      <c r="G812" s="19">
        <v>22</v>
      </c>
      <c r="H812" s="17"/>
      <c r="I812" s="19">
        <v>8</v>
      </c>
      <c r="J812" s="17">
        <v>1</v>
      </c>
      <c r="K812" s="19">
        <v>20</v>
      </c>
      <c r="L812" s="17"/>
      <c r="M812" s="19">
        <v>20</v>
      </c>
      <c r="N812" s="17"/>
      <c r="O812" s="19"/>
    </row>
    <row r="813" spans="1:18" x14ac:dyDescent="0.2">
      <c r="A813" s="25">
        <v>2</v>
      </c>
      <c r="B813" s="3"/>
      <c r="C813" s="27"/>
      <c r="D813" s="3"/>
      <c r="E813" s="27"/>
      <c r="F813" s="3"/>
      <c r="G813" s="4">
        <v>20</v>
      </c>
      <c r="H813" s="3">
        <v>3</v>
      </c>
      <c r="I813" s="4">
        <v>11</v>
      </c>
      <c r="J813" s="3">
        <v>9</v>
      </c>
      <c r="K813" s="4">
        <v>30</v>
      </c>
      <c r="L813" s="3">
        <v>6</v>
      </c>
      <c r="M813" s="4">
        <v>25</v>
      </c>
      <c r="N813" s="3"/>
      <c r="O813" s="4"/>
    </row>
    <row r="814" spans="1:18" x14ac:dyDescent="0.2">
      <c r="A814" s="26">
        <v>3</v>
      </c>
      <c r="B814" s="17"/>
      <c r="C814" s="19"/>
      <c r="D814" s="17"/>
      <c r="E814" s="19"/>
      <c r="F814" s="17"/>
      <c r="G814" s="19">
        <v>15</v>
      </c>
      <c r="H814" s="17" t="s">
        <v>16</v>
      </c>
      <c r="I814" s="19">
        <v>11</v>
      </c>
      <c r="J814" s="17" t="s">
        <v>16</v>
      </c>
      <c r="K814" s="19">
        <v>30</v>
      </c>
      <c r="L814" s="17"/>
      <c r="M814" s="19">
        <v>25</v>
      </c>
      <c r="N814" s="17"/>
      <c r="O814" s="19"/>
    </row>
    <row r="815" spans="1:18" x14ac:dyDescent="0.2">
      <c r="A815" s="25">
        <v>4</v>
      </c>
      <c r="B815" s="3"/>
      <c r="C815" s="4"/>
      <c r="D815" s="3"/>
      <c r="E815" s="4"/>
      <c r="F815" s="3"/>
      <c r="G815" s="4">
        <v>12</v>
      </c>
      <c r="H815" s="3"/>
      <c r="I815" s="4">
        <v>10</v>
      </c>
      <c r="J815" s="3"/>
      <c r="K815" s="4">
        <v>30</v>
      </c>
      <c r="L815" s="3"/>
      <c r="M815" s="4">
        <v>25</v>
      </c>
      <c r="N815" s="3"/>
      <c r="O815" s="4"/>
    </row>
    <row r="816" spans="1:18" x14ac:dyDescent="0.2">
      <c r="A816" s="26">
        <v>5</v>
      </c>
      <c r="B816" s="17"/>
      <c r="C816" s="19"/>
      <c r="D816" s="17"/>
      <c r="E816" s="19"/>
      <c r="F816" s="17"/>
      <c r="G816" s="19">
        <v>6</v>
      </c>
      <c r="H816" s="17">
        <v>5</v>
      </c>
      <c r="I816" s="19">
        <v>15</v>
      </c>
      <c r="J816" s="17">
        <v>3</v>
      </c>
      <c r="K816" s="19">
        <v>30</v>
      </c>
      <c r="L816" s="17"/>
      <c r="M816" s="19">
        <v>25</v>
      </c>
      <c r="N816" s="17"/>
      <c r="O816" s="19"/>
    </row>
    <row r="817" spans="1:15" x14ac:dyDescent="0.2">
      <c r="A817" s="25">
        <v>6</v>
      </c>
      <c r="B817" s="3"/>
      <c r="C817" s="4"/>
      <c r="D817" s="3"/>
      <c r="E817" s="4"/>
      <c r="F817" s="3"/>
      <c r="G817" s="4"/>
      <c r="H817" s="3">
        <v>12</v>
      </c>
      <c r="I817" s="4">
        <v>25</v>
      </c>
      <c r="J817" s="3">
        <v>10</v>
      </c>
      <c r="K817" s="4">
        <v>38</v>
      </c>
      <c r="L817" s="3"/>
      <c r="M817" s="4">
        <v>25</v>
      </c>
      <c r="N817" s="3"/>
      <c r="O817" s="4"/>
    </row>
    <row r="818" spans="1:15" x14ac:dyDescent="0.2">
      <c r="A818" s="26">
        <v>7</v>
      </c>
      <c r="B818" s="17"/>
      <c r="C818" s="19"/>
      <c r="D818" s="17"/>
      <c r="E818" s="19"/>
      <c r="F818" s="17"/>
      <c r="G818" s="19"/>
      <c r="H818" s="17"/>
      <c r="I818" s="19">
        <v>20</v>
      </c>
      <c r="J818" s="17" t="s">
        <v>16</v>
      </c>
      <c r="K818" s="19">
        <v>38</v>
      </c>
      <c r="L818" s="17"/>
      <c r="M818" s="19">
        <v>20</v>
      </c>
      <c r="N818" s="17"/>
      <c r="O818" s="19"/>
    </row>
    <row r="819" spans="1:15" x14ac:dyDescent="0.2">
      <c r="A819" s="25">
        <v>8</v>
      </c>
      <c r="B819" s="3"/>
      <c r="C819" s="4"/>
      <c r="D819" s="3"/>
      <c r="E819" s="4"/>
      <c r="F819" s="3"/>
      <c r="G819" s="4"/>
      <c r="H819" s="3"/>
      <c r="I819" s="4">
        <v>18</v>
      </c>
      <c r="J819" s="3"/>
      <c r="K819" s="4">
        <v>35</v>
      </c>
      <c r="L819" s="3"/>
      <c r="M819" s="4">
        <v>20</v>
      </c>
      <c r="N819" s="3"/>
      <c r="O819" s="4"/>
    </row>
    <row r="820" spans="1:15" x14ac:dyDescent="0.2">
      <c r="A820" s="26">
        <v>9</v>
      </c>
      <c r="B820" s="17"/>
      <c r="C820" s="19"/>
      <c r="D820" s="17"/>
      <c r="E820" s="19"/>
      <c r="F820" s="17">
        <v>1</v>
      </c>
      <c r="G820" s="19">
        <v>1</v>
      </c>
      <c r="H820" s="17"/>
      <c r="I820" s="19">
        <v>18</v>
      </c>
      <c r="J820" s="17">
        <v>6</v>
      </c>
      <c r="K820" s="19">
        <v>38</v>
      </c>
      <c r="L820" s="17"/>
      <c r="M820" s="19">
        <v>20</v>
      </c>
      <c r="N820" s="17"/>
      <c r="O820" s="19"/>
    </row>
    <row r="821" spans="1:15" x14ac:dyDescent="0.2">
      <c r="A821" s="25">
        <v>10</v>
      </c>
      <c r="B821" s="3"/>
      <c r="C821" s="4"/>
      <c r="D821" s="3"/>
      <c r="E821" s="4"/>
      <c r="F821" s="3"/>
      <c r="G821" s="4">
        <v>1</v>
      </c>
      <c r="H821" s="3">
        <v>4</v>
      </c>
      <c r="I821" s="4">
        <v>22</v>
      </c>
      <c r="J821" s="3">
        <v>3</v>
      </c>
      <c r="K821" s="4">
        <v>40</v>
      </c>
      <c r="L821" s="3"/>
      <c r="M821" s="4">
        <v>18</v>
      </c>
      <c r="N821" s="3"/>
      <c r="O821" s="4"/>
    </row>
    <row r="822" spans="1:15" x14ac:dyDescent="0.2">
      <c r="A822" s="26">
        <v>11</v>
      </c>
      <c r="B822" s="17"/>
      <c r="C822" s="19"/>
      <c r="D822" s="17"/>
      <c r="E822" s="19"/>
      <c r="F822" s="17"/>
      <c r="G822" s="19">
        <v>1</v>
      </c>
      <c r="H822" s="17"/>
      <c r="I822" s="19">
        <v>10</v>
      </c>
      <c r="J822" s="17" t="s">
        <v>16</v>
      </c>
      <c r="K822" s="19">
        <v>40</v>
      </c>
      <c r="L822" s="17"/>
      <c r="M822" s="19">
        <v>15</v>
      </c>
      <c r="N822" s="17"/>
      <c r="O822" s="19"/>
    </row>
    <row r="823" spans="1:15" x14ac:dyDescent="0.2">
      <c r="A823" s="25">
        <v>12</v>
      </c>
      <c r="B823" s="3"/>
      <c r="C823" s="4"/>
      <c r="D823" s="3">
        <v>4</v>
      </c>
      <c r="E823" s="4">
        <v>4</v>
      </c>
      <c r="F823" s="3" t="s">
        <v>16</v>
      </c>
      <c r="G823" s="4">
        <v>1</v>
      </c>
      <c r="H823" s="3"/>
      <c r="I823" s="4">
        <v>8</v>
      </c>
      <c r="J823" s="3"/>
      <c r="K823" s="4">
        <v>40</v>
      </c>
      <c r="L823" s="3">
        <v>1</v>
      </c>
      <c r="M823" s="4">
        <v>15</v>
      </c>
      <c r="N823" s="3"/>
      <c r="O823" s="4"/>
    </row>
    <row r="824" spans="1:15" x14ac:dyDescent="0.2">
      <c r="A824" s="26">
        <v>13</v>
      </c>
      <c r="B824" s="17"/>
      <c r="C824" s="19"/>
      <c r="D824" s="17">
        <v>4</v>
      </c>
      <c r="E824" s="19">
        <v>6</v>
      </c>
      <c r="F824" s="17" t="s">
        <v>16</v>
      </c>
      <c r="G824" s="19">
        <v>1</v>
      </c>
      <c r="H824" s="17"/>
      <c r="I824" s="19">
        <v>6</v>
      </c>
      <c r="J824" s="17"/>
      <c r="K824" s="19">
        <v>35</v>
      </c>
      <c r="L824" s="17">
        <v>15</v>
      </c>
      <c r="M824" s="19">
        <v>30</v>
      </c>
      <c r="N824" s="17"/>
      <c r="O824" s="19"/>
    </row>
    <row r="825" spans="1:15" x14ac:dyDescent="0.2">
      <c r="A825" s="25">
        <v>14</v>
      </c>
      <c r="B825" s="3"/>
      <c r="C825" s="4"/>
      <c r="D825" s="3"/>
      <c r="E825" s="4">
        <v>1</v>
      </c>
      <c r="F825" s="3">
        <v>10</v>
      </c>
      <c r="G825" s="4">
        <v>10</v>
      </c>
      <c r="H825" s="3"/>
      <c r="I825" s="4">
        <v>5</v>
      </c>
      <c r="J825" s="3" t="s">
        <v>16</v>
      </c>
      <c r="K825" s="4">
        <v>30</v>
      </c>
      <c r="L825" s="3"/>
      <c r="M825" s="4">
        <v>25</v>
      </c>
      <c r="N825" s="3"/>
      <c r="O825" s="4"/>
    </row>
    <row r="826" spans="1:15" x14ac:dyDescent="0.2">
      <c r="A826" s="26">
        <v>15</v>
      </c>
      <c r="B826" s="17"/>
      <c r="C826" s="19"/>
      <c r="D826" s="17"/>
      <c r="E826" s="19"/>
      <c r="F826" s="17">
        <v>10</v>
      </c>
      <c r="G826" s="19">
        <v>15</v>
      </c>
      <c r="H826" s="17" t="s">
        <v>16</v>
      </c>
      <c r="I826" s="19">
        <v>4</v>
      </c>
      <c r="J826" s="17">
        <v>1</v>
      </c>
      <c r="K826" s="19">
        <v>30</v>
      </c>
      <c r="L826" s="17"/>
      <c r="M826" s="19">
        <v>25</v>
      </c>
      <c r="N826" s="17">
        <v>7</v>
      </c>
      <c r="O826" s="19">
        <v>7</v>
      </c>
    </row>
    <row r="827" spans="1:15" x14ac:dyDescent="0.2">
      <c r="A827" s="25">
        <v>16</v>
      </c>
      <c r="B827" s="3"/>
      <c r="C827" s="4"/>
      <c r="D827" s="3"/>
      <c r="E827" s="4"/>
      <c r="F827" s="3">
        <v>3</v>
      </c>
      <c r="G827" s="4">
        <v>18</v>
      </c>
      <c r="H827" s="3" t="s">
        <v>16</v>
      </c>
      <c r="I827" s="4">
        <v>4</v>
      </c>
      <c r="J827" s="3" t="s">
        <v>16</v>
      </c>
      <c r="K827" s="4">
        <v>30</v>
      </c>
      <c r="L827" s="3"/>
      <c r="M827" s="4">
        <v>13</v>
      </c>
      <c r="N827" s="3"/>
      <c r="O827" s="4">
        <v>4</v>
      </c>
    </row>
    <row r="828" spans="1:15" x14ac:dyDescent="0.2">
      <c r="A828" s="26">
        <v>17</v>
      </c>
      <c r="B828" s="17"/>
      <c r="C828" s="19"/>
      <c r="D828" s="17"/>
      <c r="E828" s="19"/>
      <c r="F828" s="17">
        <v>3</v>
      </c>
      <c r="G828" s="19">
        <v>16</v>
      </c>
      <c r="H828" s="17">
        <v>8</v>
      </c>
      <c r="I828" s="19">
        <v>12</v>
      </c>
      <c r="J828" s="17">
        <v>1</v>
      </c>
      <c r="K828" s="19">
        <v>30</v>
      </c>
      <c r="L828" s="17"/>
      <c r="M828" s="19">
        <v>13</v>
      </c>
      <c r="N828" s="17"/>
      <c r="O828" s="19"/>
    </row>
    <row r="829" spans="1:15" x14ac:dyDescent="0.2">
      <c r="A829" s="25">
        <v>18</v>
      </c>
      <c r="B829" s="3"/>
      <c r="C829" s="4"/>
      <c r="D829" s="3"/>
      <c r="E829" s="4"/>
      <c r="F829" s="3">
        <v>4</v>
      </c>
      <c r="G829" s="4">
        <v>18</v>
      </c>
      <c r="H829" s="3">
        <v>6</v>
      </c>
      <c r="I829" s="4">
        <v>18</v>
      </c>
      <c r="J829" s="3">
        <v>9</v>
      </c>
      <c r="K829" s="4">
        <v>38</v>
      </c>
      <c r="L829" s="3"/>
      <c r="M829" s="4">
        <v>10</v>
      </c>
      <c r="N829" s="3"/>
      <c r="O829" s="4"/>
    </row>
    <row r="830" spans="1:15" x14ac:dyDescent="0.2">
      <c r="A830" s="26">
        <v>19</v>
      </c>
      <c r="B830" s="17"/>
      <c r="C830" s="19"/>
      <c r="D830" s="17"/>
      <c r="E830" s="19"/>
      <c r="F830" s="17"/>
      <c r="G830" s="19">
        <v>16</v>
      </c>
      <c r="H830" s="17" t="s">
        <v>16</v>
      </c>
      <c r="I830" s="19">
        <v>18</v>
      </c>
      <c r="J830" s="17" t="s">
        <v>16</v>
      </c>
      <c r="K830" s="19">
        <v>38</v>
      </c>
      <c r="L830" s="17"/>
      <c r="M830" s="19">
        <v>10</v>
      </c>
      <c r="N830" s="17"/>
      <c r="O830" s="19"/>
    </row>
    <row r="831" spans="1:15" x14ac:dyDescent="0.2">
      <c r="A831" s="25">
        <v>20</v>
      </c>
      <c r="B831" s="3"/>
      <c r="C831" s="4"/>
      <c r="D831" s="3"/>
      <c r="E831" s="4"/>
      <c r="F831" s="3"/>
      <c r="G831" s="4">
        <v>8</v>
      </c>
      <c r="H831" s="3" t="s">
        <v>16</v>
      </c>
      <c r="I831" s="4">
        <v>16</v>
      </c>
      <c r="J831" s="3"/>
      <c r="K831" s="4">
        <v>30</v>
      </c>
      <c r="L831" s="3" t="s">
        <v>16</v>
      </c>
      <c r="M831" s="4">
        <v>6</v>
      </c>
      <c r="N831" s="3"/>
      <c r="O831" s="4"/>
    </row>
    <row r="832" spans="1:15" x14ac:dyDescent="0.2">
      <c r="A832" s="26">
        <v>21</v>
      </c>
      <c r="B832" s="17"/>
      <c r="C832" s="19"/>
      <c r="D832" s="17"/>
      <c r="E832" s="19"/>
      <c r="F832" s="17"/>
      <c r="G832" s="19">
        <v>4</v>
      </c>
      <c r="H832" s="17">
        <v>1</v>
      </c>
      <c r="I832" s="19">
        <v>16</v>
      </c>
      <c r="J832" s="17"/>
      <c r="K832" s="19">
        <v>20</v>
      </c>
      <c r="L832" s="17"/>
      <c r="M832" s="19">
        <v>4</v>
      </c>
      <c r="N832" s="17"/>
      <c r="O832" s="19"/>
    </row>
    <row r="833" spans="1:15" x14ac:dyDescent="0.2">
      <c r="A833" s="25">
        <v>22</v>
      </c>
      <c r="B833" s="3"/>
      <c r="C833" s="4"/>
      <c r="D833" s="3"/>
      <c r="E833" s="4"/>
      <c r="F833" s="3"/>
      <c r="G833" s="4">
        <v>2</v>
      </c>
      <c r="H833" s="3"/>
      <c r="I833" s="4">
        <v>16</v>
      </c>
      <c r="J833" s="3"/>
      <c r="K833" s="4">
        <v>20</v>
      </c>
      <c r="L833" s="3"/>
      <c r="M833" s="4">
        <v>4</v>
      </c>
      <c r="N833" s="3"/>
      <c r="O833" s="4"/>
    </row>
    <row r="834" spans="1:15" x14ac:dyDescent="0.2">
      <c r="A834" s="26">
        <v>23</v>
      </c>
      <c r="B834" s="20"/>
      <c r="C834" s="19"/>
      <c r="D834" s="20"/>
      <c r="E834" s="19"/>
      <c r="F834" s="17"/>
      <c r="G834" s="19">
        <v>1</v>
      </c>
      <c r="H834" s="17">
        <v>4</v>
      </c>
      <c r="I834" s="19">
        <v>20</v>
      </c>
      <c r="J834" s="17"/>
      <c r="K834" s="19">
        <v>18</v>
      </c>
      <c r="L834" s="17"/>
      <c r="M834" s="19">
        <v>4</v>
      </c>
      <c r="N834" s="17"/>
      <c r="O834" s="19"/>
    </row>
    <row r="835" spans="1:15" x14ac:dyDescent="0.2">
      <c r="A835" s="25">
        <v>24</v>
      </c>
      <c r="B835" s="3"/>
      <c r="C835" s="4"/>
      <c r="D835" s="3">
        <v>30</v>
      </c>
      <c r="E835" s="4">
        <v>30</v>
      </c>
      <c r="F835" s="3">
        <v>7</v>
      </c>
      <c r="G835" s="4">
        <v>8</v>
      </c>
      <c r="H835" s="3"/>
      <c r="I835" s="4">
        <v>20</v>
      </c>
      <c r="J835" s="3" t="s">
        <v>16</v>
      </c>
      <c r="K835" s="4">
        <v>18</v>
      </c>
      <c r="L835" s="3"/>
      <c r="M835" s="4">
        <v>4</v>
      </c>
      <c r="N835" s="3"/>
      <c r="O835" s="4"/>
    </row>
    <row r="836" spans="1:15" x14ac:dyDescent="0.2">
      <c r="A836" s="26">
        <v>25</v>
      </c>
      <c r="B836" s="17"/>
      <c r="C836" s="19"/>
      <c r="D836" s="17">
        <v>6</v>
      </c>
      <c r="E836" s="19">
        <v>36</v>
      </c>
      <c r="F836" s="17">
        <v>6</v>
      </c>
      <c r="G836" s="19">
        <v>14</v>
      </c>
      <c r="H836" s="17">
        <v>5</v>
      </c>
      <c r="I836" s="19">
        <v>20</v>
      </c>
      <c r="J836" s="17">
        <v>1</v>
      </c>
      <c r="K836" s="19">
        <v>19</v>
      </c>
      <c r="L836" s="17">
        <v>1</v>
      </c>
      <c r="M836" s="19">
        <v>4</v>
      </c>
      <c r="N836" s="17"/>
      <c r="O836" s="19"/>
    </row>
    <row r="837" spans="1:15" x14ac:dyDescent="0.2">
      <c r="A837" s="25">
        <v>26</v>
      </c>
      <c r="B837" s="3"/>
      <c r="C837" s="4"/>
      <c r="D837" s="3"/>
      <c r="E837" s="4">
        <v>22</v>
      </c>
      <c r="F837" s="3">
        <v>2</v>
      </c>
      <c r="G837" s="4">
        <v>15</v>
      </c>
      <c r="H837" s="3">
        <v>6</v>
      </c>
      <c r="I837" s="4">
        <v>25</v>
      </c>
      <c r="J837" s="3">
        <v>1</v>
      </c>
      <c r="K837" s="4">
        <v>20</v>
      </c>
      <c r="L837" s="3" t="s">
        <v>16</v>
      </c>
      <c r="M837" s="4">
        <v>4</v>
      </c>
      <c r="N837" s="3"/>
      <c r="O837" s="4"/>
    </row>
    <row r="838" spans="1:15" x14ac:dyDescent="0.2">
      <c r="A838" s="26">
        <v>27</v>
      </c>
      <c r="B838" s="17"/>
      <c r="C838" s="19"/>
      <c r="D838" s="17"/>
      <c r="E838" s="19">
        <v>18</v>
      </c>
      <c r="F838" s="17">
        <v>3</v>
      </c>
      <c r="G838" s="19">
        <v>16</v>
      </c>
      <c r="H838" s="17">
        <v>6</v>
      </c>
      <c r="I838" s="19">
        <v>28</v>
      </c>
      <c r="J838" s="17" t="s">
        <v>16</v>
      </c>
      <c r="K838" s="19">
        <v>20</v>
      </c>
      <c r="L838" s="17"/>
      <c r="M838" s="19">
        <v>4</v>
      </c>
      <c r="N838" s="17"/>
      <c r="O838" s="19"/>
    </row>
    <row r="839" spans="1:15" x14ac:dyDescent="0.2">
      <c r="A839" s="25">
        <v>28</v>
      </c>
      <c r="B839" s="3"/>
      <c r="C839" s="4"/>
      <c r="D839" s="3">
        <v>36</v>
      </c>
      <c r="E839" s="4">
        <v>48</v>
      </c>
      <c r="F839" s="3"/>
      <c r="G839" s="4">
        <v>14</v>
      </c>
      <c r="H839" s="3"/>
      <c r="I839" s="4">
        <v>28</v>
      </c>
      <c r="J839" s="3">
        <v>1</v>
      </c>
      <c r="K839" s="4">
        <v>20</v>
      </c>
      <c r="L839" s="3"/>
      <c r="M839" s="4">
        <v>3</v>
      </c>
      <c r="N839" s="3"/>
      <c r="O839" s="4"/>
    </row>
    <row r="840" spans="1:15" x14ac:dyDescent="0.2">
      <c r="A840" s="26">
        <v>29</v>
      </c>
      <c r="B840" s="17"/>
      <c r="C840" s="19"/>
      <c r="D840" s="17" t="s">
        <v>16</v>
      </c>
      <c r="E840" s="19">
        <v>40</v>
      </c>
      <c r="F840" s="17"/>
      <c r="G840" s="19">
        <v>8</v>
      </c>
      <c r="H840" s="17"/>
      <c r="I840" s="19">
        <v>26</v>
      </c>
      <c r="J840" s="17"/>
      <c r="K840" s="19"/>
      <c r="L840" s="17"/>
      <c r="M840" s="19">
        <v>3</v>
      </c>
      <c r="N840" s="17"/>
      <c r="O840" s="19"/>
    </row>
    <row r="841" spans="1:15" x14ac:dyDescent="0.2">
      <c r="A841" s="25">
        <v>30</v>
      </c>
      <c r="B841" s="3"/>
      <c r="C841" s="4"/>
      <c r="D841" s="3"/>
      <c r="E841" s="4">
        <v>25</v>
      </c>
      <c r="F841" s="3"/>
      <c r="G841" s="4">
        <v>6</v>
      </c>
      <c r="H841" s="3"/>
      <c r="I841" s="4">
        <v>26</v>
      </c>
      <c r="J841" s="3"/>
      <c r="K841" s="4"/>
      <c r="L841" s="3"/>
      <c r="M841" s="4">
        <v>3</v>
      </c>
      <c r="N841" s="3"/>
      <c r="O841" s="4"/>
    </row>
    <row r="842" spans="1:15" x14ac:dyDescent="0.2">
      <c r="A842" s="26">
        <v>31</v>
      </c>
      <c r="B842" s="21"/>
      <c r="C842" s="23"/>
      <c r="D842" s="21"/>
      <c r="E842" s="23"/>
      <c r="F842" s="21">
        <v>3</v>
      </c>
      <c r="G842" s="23">
        <v>9</v>
      </c>
      <c r="H842" s="21"/>
      <c r="I842" s="23">
        <v>24</v>
      </c>
      <c r="J842" s="21"/>
      <c r="K842" s="23"/>
      <c r="L842" s="21"/>
      <c r="M842" s="23">
        <v>1</v>
      </c>
      <c r="N842" s="21"/>
      <c r="O842" s="23"/>
    </row>
    <row r="843" spans="1:15" x14ac:dyDescent="0.2">
      <c r="A843" s="25" t="s">
        <v>4</v>
      </c>
      <c r="B843" s="3"/>
      <c r="C843" s="2"/>
      <c r="D843" s="3"/>
      <c r="E843" s="2"/>
      <c r="F843" s="3"/>
      <c r="G843" s="2"/>
      <c r="H843" s="3"/>
      <c r="I843" s="2"/>
      <c r="J843" s="3"/>
      <c r="K843" s="2"/>
      <c r="L843" s="3"/>
      <c r="M843" s="4"/>
      <c r="N843" s="3"/>
      <c r="O843" s="4"/>
    </row>
    <row r="844" spans="1:15" x14ac:dyDescent="0.2">
      <c r="A844" s="25" t="s">
        <v>14</v>
      </c>
      <c r="B844" s="3">
        <f>COUNTA(B812:B842)</f>
        <v>0</v>
      </c>
      <c r="C844" s="2">
        <f>COUNTA(C812:C842)</f>
        <v>0</v>
      </c>
      <c r="D844" s="3">
        <f>COUNTA(D812:D842)</f>
        <v>6</v>
      </c>
      <c r="E844" s="2">
        <f>COUNTA(E812:E842)</f>
        <v>10</v>
      </c>
      <c r="F844" s="3">
        <f t="shared" ref="F844:K844" si="82">COUNTA(F812:F842)</f>
        <v>13</v>
      </c>
      <c r="G844" s="2">
        <f t="shared" si="82"/>
        <v>28</v>
      </c>
      <c r="H844" s="3">
        <f t="shared" si="82"/>
        <v>16</v>
      </c>
      <c r="I844" s="2">
        <f t="shared" si="82"/>
        <v>31</v>
      </c>
      <c r="J844" s="3">
        <f t="shared" si="82"/>
        <v>20</v>
      </c>
      <c r="K844" s="2">
        <f t="shared" si="82"/>
        <v>28</v>
      </c>
      <c r="L844" s="3">
        <f>COUNTA(L812:L842)</f>
        <v>6</v>
      </c>
      <c r="M844" s="2">
        <f>COUNTA(M812:M842)</f>
        <v>31</v>
      </c>
      <c r="N844" s="3">
        <f>COUNTA(N812:N842)</f>
        <v>1</v>
      </c>
      <c r="O844" s="4">
        <f>COUNTA(O812:O842)</f>
        <v>2</v>
      </c>
    </row>
    <row r="845" spans="1:15" x14ac:dyDescent="0.2">
      <c r="A845" s="6" t="s">
        <v>13</v>
      </c>
      <c r="B845" s="8">
        <f>SUM(B812:B842)</f>
        <v>0</v>
      </c>
      <c r="C845" s="12">
        <f>SUM(C812:C842)</f>
        <v>0</v>
      </c>
      <c r="D845" s="8">
        <f>SUM(D812:D842)</f>
        <v>80</v>
      </c>
      <c r="E845" s="12">
        <f>SUM(E812:E842)</f>
        <v>230</v>
      </c>
      <c r="F845" s="8">
        <f t="shared" ref="F845:K845" si="83">SUM(F812:F842)</f>
        <v>52</v>
      </c>
      <c r="G845" s="12">
        <f t="shared" si="83"/>
        <v>278</v>
      </c>
      <c r="H845" s="8">
        <f t="shared" si="83"/>
        <v>60</v>
      </c>
      <c r="I845" s="12">
        <f t="shared" si="83"/>
        <v>508</v>
      </c>
      <c r="J845" s="8">
        <f t="shared" si="83"/>
        <v>46</v>
      </c>
      <c r="K845" s="12">
        <f t="shared" si="83"/>
        <v>825</v>
      </c>
      <c r="L845" s="8">
        <f>SUM(L812:L842)</f>
        <v>23</v>
      </c>
      <c r="M845" s="12">
        <f>SUM(M812:M842)</f>
        <v>423</v>
      </c>
      <c r="N845" s="8">
        <f>SUM(N812:N842)</f>
        <v>7</v>
      </c>
      <c r="O845" s="13">
        <f>SUM(O812:O842)</f>
        <v>11</v>
      </c>
    </row>
    <row r="846" spans="1:15" x14ac:dyDescent="0.2">
      <c r="A846" s="16" t="s">
        <v>23</v>
      </c>
      <c r="B846" s="3"/>
      <c r="C846" s="2"/>
      <c r="D846" s="3"/>
      <c r="E846" s="2"/>
      <c r="F846" s="3"/>
      <c r="G846" s="2"/>
      <c r="H846" s="3"/>
      <c r="I846" s="2"/>
      <c r="J846" s="3"/>
      <c r="K846" s="2"/>
      <c r="L846" s="3"/>
      <c r="M846" s="2"/>
      <c r="N846" s="3"/>
      <c r="O846" s="75"/>
    </row>
    <row r="847" spans="1:15" x14ac:dyDescent="0.2">
      <c r="A847" s="3" t="s">
        <v>22</v>
      </c>
      <c r="B847" s="3">
        <f>+B844</f>
        <v>0</v>
      </c>
      <c r="C847" s="2">
        <f>+C844</f>
        <v>0</v>
      </c>
      <c r="D847" s="3">
        <f t="shared" ref="D847:O848" si="84">+B847+D844</f>
        <v>6</v>
      </c>
      <c r="E847" s="2">
        <f t="shared" si="84"/>
        <v>10</v>
      </c>
      <c r="F847" s="3">
        <f t="shared" si="84"/>
        <v>19</v>
      </c>
      <c r="G847" s="2">
        <f t="shared" si="84"/>
        <v>38</v>
      </c>
      <c r="H847" s="3">
        <f t="shared" si="84"/>
        <v>35</v>
      </c>
      <c r="I847" s="2">
        <f t="shared" si="84"/>
        <v>69</v>
      </c>
      <c r="J847" s="3">
        <f t="shared" si="84"/>
        <v>55</v>
      </c>
      <c r="K847" s="2">
        <f t="shared" si="84"/>
        <v>97</v>
      </c>
      <c r="L847" s="3">
        <f t="shared" si="84"/>
        <v>61</v>
      </c>
      <c r="M847" s="2">
        <f t="shared" si="84"/>
        <v>128</v>
      </c>
      <c r="N847" s="3">
        <f t="shared" si="84"/>
        <v>62</v>
      </c>
      <c r="O847" s="4">
        <f t="shared" si="84"/>
        <v>130</v>
      </c>
    </row>
    <row r="848" spans="1:15" ht="13.5" thickBot="1" x14ac:dyDescent="0.25">
      <c r="A848" s="5" t="s">
        <v>13</v>
      </c>
      <c r="B848" s="9">
        <f>+B845</f>
        <v>0</v>
      </c>
      <c r="C848" s="14">
        <f>+C845</f>
        <v>0</v>
      </c>
      <c r="D848" s="9">
        <f t="shared" si="84"/>
        <v>80</v>
      </c>
      <c r="E848" s="14">
        <f t="shared" si="84"/>
        <v>230</v>
      </c>
      <c r="F848" s="9">
        <f t="shared" si="84"/>
        <v>132</v>
      </c>
      <c r="G848" s="14">
        <f t="shared" si="84"/>
        <v>508</v>
      </c>
      <c r="H848" s="9">
        <f t="shared" si="84"/>
        <v>192</v>
      </c>
      <c r="I848" s="14">
        <f t="shared" si="84"/>
        <v>1016</v>
      </c>
      <c r="J848" s="9">
        <f t="shared" si="84"/>
        <v>238</v>
      </c>
      <c r="K848" s="14">
        <f t="shared" si="84"/>
        <v>1841</v>
      </c>
      <c r="L848" s="9">
        <f t="shared" si="84"/>
        <v>261</v>
      </c>
      <c r="M848" s="14">
        <f t="shared" si="84"/>
        <v>2264</v>
      </c>
      <c r="N848" s="9">
        <f t="shared" si="84"/>
        <v>268</v>
      </c>
      <c r="O848" s="15">
        <f t="shared" si="84"/>
        <v>2275</v>
      </c>
    </row>
    <row r="849" spans="1:18" ht="13.5" thickBot="1" x14ac:dyDescent="0.25">
      <c r="A849" s="130" t="s">
        <v>12</v>
      </c>
      <c r="B849" s="131"/>
      <c r="C849" s="133" t="s">
        <v>33</v>
      </c>
      <c r="D849" s="133"/>
      <c r="E849" s="133"/>
      <c r="F849" s="137"/>
      <c r="G849" s="137"/>
      <c r="H849" s="137"/>
      <c r="I849" s="137"/>
      <c r="J849" s="137"/>
      <c r="K849" s="137"/>
      <c r="L849" s="137"/>
      <c r="M849" s="137"/>
      <c r="N849" s="137"/>
      <c r="O849" s="138"/>
    </row>
    <row r="850" spans="1:18" x14ac:dyDescent="0.2">
      <c r="A850" s="47" t="s">
        <v>24</v>
      </c>
      <c r="B850" s="48"/>
      <c r="C850" s="49">
        <f>C845/($A842)</f>
        <v>0</v>
      </c>
      <c r="D850" s="48"/>
      <c r="E850" s="49">
        <f>E845/($A841)</f>
        <v>7.666666666666667</v>
      </c>
      <c r="F850" s="50"/>
      <c r="G850" s="49">
        <f>G845/($A842)</f>
        <v>8.9677419354838701</v>
      </c>
      <c r="H850" s="50"/>
      <c r="I850" s="49">
        <f>I845/($A842)</f>
        <v>16.387096774193548</v>
      </c>
      <c r="J850" s="50"/>
      <c r="K850" s="49">
        <f>K845/($A839)</f>
        <v>29.464285714285715</v>
      </c>
      <c r="L850" s="49"/>
      <c r="M850" s="49">
        <f>M845/($A842)</f>
        <v>13.64516129032258</v>
      </c>
      <c r="N850" s="50"/>
      <c r="O850" s="51">
        <f>O845/($A841)</f>
        <v>0.36666666666666664</v>
      </c>
    </row>
    <row r="851" spans="1:18" x14ac:dyDescent="0.2">
      <c r="A851" s="52" t="s">
        <v>25</v>
      </c>
      <c r="B851" s="53"/>
      <c r="C851" s="42">
        <f>C848/$A842</f>
        <v>0</v>
      </c>
      <c r="D851" s="42"/>
      <c r="E851" s="42">
        <f>E848/($A842+$A841)</f>
        <v>3.7704918032786887</v>
      </c>
      <c r="F851" s="43"/>
      <c r="G851" s="42">
        <f>G848/($A842+$A841+$A842)</f>
        <v>5.5217391304347823</v>
      </c>
      <c r="H851" s="42"/>
      <c r="I851" s="42">
        <f>I848/($A842+$A841+$A842+$A842)</f>
        <v>8.2601626016260159</v>
      </c>
      <c r="J851" s="42"/>
      <c r="K851" s="42">
        <f>K848/($A842+$A841+$A842+$A842+$A839)</f>
        <v>12.19205298013245</v>
      </c>
      <c r="L851" s="42"/>
      <c r="M851" s="42">
        <f>M848/($A842+$A841+$A842+$A842+$A839+$A842)</f>
        <v>12.43956043956044</v>
      </c>
      <c r="N851" s="42"/>
      <c r="O851" s="77">
        <f>O848/($A842+$A841+$A842+$A842+$A839+$A842+$A841)</f>
        <v>10.731132075471699</v>
      </c>
    </row>
    <row r="852" spans="1:18" x14ac:dyDescent="0.2">
      <c r="P852" s="121" t="s">
        <v>99</v>
      </c>
      <c r="Q852" s="121"/>
      <c r="R852" s="121"/>
    </row>
    <row r="853" spans="1:18" x14ac:dyDescent="0.2">
      <c r="A853" s="2" t="s">
        <v>63</v>
      </c>
      <c r="B853" s="1" t="s">
        <v>64</v>
      </c>
      <c r="C853" s="1" t="s">
        <v>65</v>
      </c>
      <c r="D853" s="1" t="s">
        <v>64</v>
      </c>
      <c r="E853" s="1" t="s">
        <v>65</v>
      </c>
      <c r="F853" s="1" t="s">
        <v>64</v>
      </c>
      <c r="G853" s="1" t="s">
        <v>65</v>
      </c>
      <c r="H853" s="1" t="s">
        <v>64</v>
      </c>
      <c r="I853" s="1" t="s">
        <v>65</v>
      </c>
      <c r="J853" s="1" t="s">
        <v>64</v>
      </c>
      <c r="K853" s="1" t="s">
        <v>65</v>
      </c>
      <c r="L853" s="1" t="s">
        <v>64</v>
      </c>
      <c r="M853" s="1" t="s">
        <v>65</v>
      </c>
      <c r="N853" s="1" t="s">
        <v>64</v>
      </c>
      <c r="O853" s="1" t="s">
        <v>65</v>
      </c>
      <c r="P853" s="2" t="s">
        <v>96</v>
      </c>
      <c r="Q853" s="2" t="s">
        <v>98</v>
      </c>
      <c r="R853" s="2" t="s">
        <v>97</v>
      </c>
    </row>
    <row r="854" spans="1:18" s="82" customFormat="1" x14ac:dyDescent="0.2">
      <c r="A854" s="81" t="str">
        <f>+A$810</f>
        <v>2013-2014</v>
      </c>
      <c r="B854" s="81">
        <f>+B$844</f>
        <v>0</v>
      </c>
      <c r="C854" s="81">
        <f>+B$845</f>
        <v>0</v>
      </c>
      <c r="D854" s="81">
        <f>+D$844</f>
        <v>6</v>
      </c>
      <c r="E854" s="81">
        <f>+D$845</f>
        <v>80</v>
      </c>
      <c r="F854" s="81">
        <f>+F$844</f>
        <v>13</v>
      </c>
      <c r="G854" s="81">
        <f>+F$845</f>
        <v>52</v>
      </c>
      <c r="H854" s="81">
        <f>+H$844</f>
        <v>16</v>
      </c>
      <c r="I854" s="81">
        <f>+H$845</f>
        <v>60</v>
      </c>
      <c r="J854" s="81">
        <f>+J$844</f>
        <v>20</v>
      </c>
      <c r="K854" s="81">
        <f>+J$845</f>
        <v>46</v>
      </c>
      <c r="L854" s="81">
        <f>+L$844</f>
        <v>6</v>
      </c>
      <c r="M854" s="81">
        <f>+L$845</f>
        <v>23</v>
      </c>
      <c r="N854" s="81">
        <f>+N$844</f>
        <v>1</v>
      </c>
      <c r="O854" s="81">
        <f>+N$845</f>
        <v>7</v>
      </c>
      <c r="P854" s="81">
        <f t="shared" ref="P854:Q856" si="85">+B854+D854+F854+H854+J854+L854+N854</f>
        <v>62</v>
      </c>
      <c r="Q854" s="81">
        <f t="shared" si="85"/>
        <v>268</v>
      </c>
      <c r="R854" s="81">
        <f>+O$847</f>
        <v>130</v>
      </c>
    </row>
    <row r="855" spans="1:18" s="82" customFormat="1" x14ac:dyDescent="0.2">
      <c r="A855" s="81" t="str">
        <f>+A$860</f>
        <v>2012-2013</v>
      </c>
      <c r="B855" s="81">
        <f>+B$894</f>
        <v>0</v>
      </c>
      <c r="C855" s="81">
        <f>+B$895</f>
        <v>0</v>
      </c>
      <c r="D855" s="81">
        <f>+D$894</f>
        <v>3</v>
      </c>
      <c r="E855" s="81">
        <f>+D$895</f>
        <v>1</v>
      </c>
      <c r="F855" s="81">
        <f>+F$894</f>
        <v>5</v>
      </c>
      <c r="G855" s="81">
        <f>+F$895</f>
        <v>24</v>
      </c>
      <c r="H855" s="81">
        <f>+H$894</f>
        <v>7</v>
      </c>
      <c r="I855" s="81">
        <f>+H$895</f>
        <v>25</v>
      </c>
      <c r="J855" s="81">
        <f>+J$894</f>
        <v>15</v>
      </c>
      <c r="K855" s="81">
        <f>+J$895</f>
        <v>61</v>
      </c>
      <c r="L855" s="81">
        <f>+L$894</f>
        <v>8</v>
      </c>
      <c r="M855" s="81">
        <f>+L$895</f>
        <v>20</v>
      </c>
      <c r="N855" s="81">
        <f>+N$894</f>
        <v>0</v>
      </c>
      <c r="O855" s="81">
        <f>+N$895</f>
        <v>0</v>
      </c>
      <c r="P855" s="81">
        <f t="shared" si="85"/>
        <v>38</v>
      </c>
      <c r="Q855" s="81">
        <f t="shared" si="85"/>
        <v>131</v>
      </c>
      <c r="R855" s="81">
        <f>+O$897</f>
        <v>80</v>
      </c>
    </row>
    <row r="856" spans="1:18" x14ac:dyDescent="0.2">
      <c r="A856" s="80" t="str">
        <f>+A$909</f>
        <v>2011-2012</v>
      </c>
      <c r="B856" s="2">
        <f>+B$943</f>
        <v>0</v>
      </c>
      <c r="C856" s="2">
        <f>+B$944</f>
        <v>0</v>
      </c>
      <c r="D856" s="2">
        <f>+D$943</f>
        <v>1</v>
      </c>
      <c r="E856" s="2">
        <f>+D$944</f>
        <v>1</v>
      </c>
      <c r="F856" s="2">
        <f>+F$943</f>
        <v>4</v>
      </c>
      <c r="G856" s="2">
        <f>+F$944</f>
        <v>10</v>
      </c>
      <c r="H856" s="2">
        <f>+H$943</f>
        <v>11</v>
      </c>
      <c r="I856" s="2">
        <f>+H$944</f>
        <v>65</v>
      </c>
      <c r="J856" s="2">
        <f>+J$943</f>
        <v>3</v>
      </c>
      <c r="K856" s="2">
        <f>+J$944</f>
        <v>21</v>
      </c>
      <c r="L856" s="2">
        <f>+L$943</f>
        <v>0</v>
      </c>
      <c r="M856" s="2">
        <f>+L$944</f>
        <v>0</v>
      </c>
      <c r="N856" s="2">
        <f>+N$943</f>
        <v>0</v>
      </c>
      <c r="O856" s="2">
        <f>+N$944</f>
        <v>0</v>
      </c>
      <c r="P856" s="2">
        <f t="shared" si="85"/>
        <v>19</v>
      </c>
      <c r="Q856" s="2">
        <f t="shared" si="85"/>
        <v>97</v>
      </c>
      <c r="R856" s="2">
        <f>+O$946</f>
        <v>40</v>
      </c>
    </row>
    <row r="857" spans="1:18" x14ac:dyDescent="0.2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</row>
    <row r="858" spans="1:18" x14ac:dyDescent="0.2">
      <c r="A858" s="116" t="s">
        <v>21</v>
      </c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17"/>
    </row>
    <row r="859" spans="1:18" x14ac:dyDescent="0.2">
      <c r="A859" s="124" t="s">
        <v>50</v>
      </c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6"/>
    </row>
    <row r="860" spans="1:18" x14ac:dyDescent="0.2">
      <c r="A860" s="24" t="s">
        <v>15</v>
      </c>
      <c r="B860" s="127" t="s">
        <v>57</v>
      </c>
      <c r="C860" s="128"/>
      <c r="D860" s="127" t="s">
        <v>7</v>
      </c>
      <c r="E860" s="128"/>
      <c r="F860" s="127" t="s">
        <v>8</v>
      </c>
      <c r="G860" s="128"/>
      <c r="H860" s="127" t="s">
        <v>9</v>
      </c>
      <c r="I860" s="128"/>
      <c r="J860" s="127" t="s">
        <v>10</v>
      </c>
      <c r="K860" s="128"/>
      <c r="L860" s="127" t="s">
        <v>11</v>
      </c>
      <c r="M860" s="128"/>
      <c r="N860" s="127" t="s">
        <v>35</v>
      </c>
      <c r="O860" s="128"/>
    </row>
    <row r="861" spans="1:18" x14ac:dyDescent="0.2">
      <c r="A861" s="25" t="s">
        <v>0</v>
      </c>
      <c r="B861" s="7" t="s">
        <v>2</v>
      </c>
      <c r="C861" s="11" t="s">
        <v>1</v>
      </c>
      <c r="D861" s="7" t="s">
        <v>2</v>
      </c>
      <c r="E861" s="11" t="s">
        <v>1</v>
      </c>
      <c r="F861" s="7" t="s">
        <v>2</v>
      </c>
      <c r="G861" s="11" t="s">
        <v>1</v>
      </c>
      <c r="H861" s="7" t="s">
        <v>2</v>
      </c>
      <c r="I861" s="11" t="s">
        <v>1</v>
      </c>
      <c r="J861" s="7" t="s">
        <v>2</v>
      </c>
      <c r="K861" s="11" t="s">
        <v>1</v>
      </c>
      <c r="L861" s="7" t="s">
        <v>2</v>
      </c>
      <c r="M861" s="11" t="s">
        <v>1</v>
      </c>
      <c r="N861" s="7" t="s">
        <v>2</v>
      </c>
      <c r="O861" s="11" t="s">
        <v>1</v>
      </c>
    </row>
    <row r="862" spans="1:18" x14ac:dyDescent="0.2">
      <c r="A862" s="26">
        <v>1</v>
      </c>
      <c r="B862" s="17"/>
      <c r="C862" s="19"/>
      <c r="D862" s="17"/>
      <c r="E862" s="19"/>
      <c r="F862" s="17"/>
      <c r="G862" s="19"/>
      <c r="H862" s="17"/>
      <c r="I862" s="19">
        <v>14</v>
      </c>
      <c r="J862" s="17">
        <v>5</v>
      </c>
      <c r="K862" s="19">
        <v>5</v>
      </c>
      <c r="L862" s="17"/>
      <c r="M862" s="19">
        <v>8</v>
      </c>
      <c r="N862" s="17"/>
      <c r="O862" s="19"/>
    </row>
    <row r="863" spans="1:18" x14ac:dyDescent="0.2">
      <c r="A863" s="25">
        <v>2</v>
      </c>
      <c r="B863" s="3"/>
      <c r="C863" s="27"/>
      <c r="D863" s="3" t="s">
        <v>16</v>
      </c>
      <c r="E863" s="27">
        <v>0</v>
      </c>
      <c r="F863" s="3"/>
      <c r="G863" s="4"/>
      <c r="H863" s="3"/>
      <c r="I863" s="4">
        <v>14</v>
      </c>
      <c r="J863" s="3">
        <v>7</v>
      </c>
      <c r="K863" s="4">
        <v>12</v>
      </c>
      <c r="L863" s="3"/>
      <c r="M863" s="4">
        <v>7</v>
      </c>
      <c r="N863" s="3"/>
      <c r="O863" s="4"/>
    </row>
    <row r="864" spans="1:18" x14ac:dyDescent="0.2">
      <c r="A864" s="26">
        <v>3</v>
      </c>
      <c r="B864" s="17"/>
      <c r="C864" s="19"/>
      <c r="D864" s="17"/>
      <c r="E864" s="19"/>
      <c r="F864" s="17"/>
      <c r="G864" s="19"/>
      <c r="H864" s="17"/>
      <c r="I864" s="19">
        <v>14</v>
      </c>
      <c r="J864" s="17" t="s">
        <v>16</v>
      </c>
      <c r="K864" s="19">
        <v>12</v>
      </c>
      <c r="L864" s="17"/>
      <c r="M864" s="19">
        <v>7</v>
      </c>
      <c r="N864" s="17"/>
      <c r="O864" s="19"/>
    </row>
    <row r="865" spans="1:15" x14ac:dyDescent="0.2">
      <c r="A865" s="25">
        <v>4</v>
      </c>
      <c r="B865" s="3"/>
      <c r="C865" s="4"/>
      <c r="D865" s="3"/>
      <c r="E865" s="4"/>
      <c r="F865" s="3"/>
      <c r="G865" s="4"/>
      <c r="H865" s="3"/>
      <c r="I865" s="4">
        <v>12</v>
      </c>
      <c r="J865" s="3" t="s">
        <v>16</v>
      </c>
      <c r="K865" s="4">
        <v>12</v>
      </c>
      <c r="L865" s="3" t="s">
        <v>16</v>
      </c>
      <c r="M865" s="4">
        <v>7</v>
      </c>
      <c r="N865" s="3"/>
      <c r="O865" s="4"/>
    </row>
    <row r="866" spans="1:15" x14ac:dyDescent="0.2">
      <c r="A866" s="26">
        <v>5</v>
      </c>
      <c r="B866" s="17"/>
      <c r="C866" s="19"/>
      <c r="D866" s="17"/>
      <c r="E866" s="19"/>
      <c r="F866" s="17"/>
      <c r="G866" s="19"/>
      <c r="H866" s="17"/>
      <c r="I866" s="19">
        <v>12</v>
      </c>
      <c r="J866" s="17"/>
      <c r="K866" s="19">
        <v>12</v>
      </c>
      <c r="L866" s="17"/>
      <c r="M866" s="19">
        <v>7</v>
      </c>
      <c r="N866" s="17"/>
      <c r="O866" s="19"/>
    </row>
    <row r="867" spans="1:15" x14ac:dyDescent="0.2">
      <c r="A867" s="25">
        <v>6</v>
      </c>
      <c r="B867" s="3"/>
      <c r="C867" s="4"/>
      <c r="D867" s="3"/>
      <c r="E867" s="4"/>
      <c r="F867" s="3"/>
      <c r="G867" s="4"/>
      <c r="H867" s="3">
        <v>7</v>
      </c>
      <c r="I867" s="4">
        <v>19</v>
      </c>
      <c r="J867" s="3"/>
      <c r="K867" s="4">
        <v>12</v>
      </c>
      <c r="L867" s="3"/>
      <c r="M867" s="4">
        <v>7</v>
      </c>
      <c r="N867" s="3"/>
      <c r="O867" s="4"/>
    </row>
    <row r="868" spans="1:15" x14ac:dyDescent="0.2">
      <c r="A868" s="26">
        <v>7</v>
      </c>
      <c r="B868" s="17"/>
      <c r="C868" s="19"/>
      <c r="D868" s="17"/>
      <c r="E868" s="19"/>
      <c r="F868" s="17"/>
      <c r="G868" s="19"/>
      <c r="H868" s="17"/>
      <c r="I868" s="19">
        <v>19</v>
      </c>
      <c r="J868" s="17">
        <v>1</v>
      </c>
      <c r="K868" s="19">
        <v>12</v>
      </c>
      <c r="L868" s="17"/>
      <c r="M868" s="19">
        <v>5</v>
      </c>
      <c r="N868" s="17"/>
      <c r="O868" s="19"/>
    </row>
    <row r="869" spans="1:15" x14ac:dyDescent="0.2">
      <c r="A869" s="25">
        <v>8</v>
      </c>
      <c r="B869" s="3"/>
      <c r="C869" s="4"/>
      <c r="D869" s="3"/>
      <c r="E869" s="4"/>
      <c r="F869" s="3"/>
      <c r="G869" s="4"/>
      <c r="H869" s="3"/>
      <c r="I869" s="4">
        <v>15</v>
      </c>
      <c r="J869" s="3">
        <v>12</v>
      </c>
      <c r="K869" s="4">
        <v>19</v>
      </c>
      <c r="L869" s="3"/>
      <c r="M869" s="4">
        <v>5</v>
      </c>
      <c r="N869" s="3"/>
      <c r="O869" s="4"/>
    </row>
    <row r="870" spans="1:15" x14ac:dyDescent="0.2">
      <c r="A870" s="26">
        <v>9</v>
      </c>
      <c r="B870" s="17"/>
      <c r="C870" s="19"/>
      <c r="D870" s="17"/>
      <c r="E870" s="19"/>
      <c r="F870" s="17"/>
      <c r="G870" s="19"/>
      <c r="H870" s="17"/>
      <c r="I870" s="19">
        <v>15</v>
      </c>
      <c r="J870" s="17">
        <v>10</v>
      </c>
      <c r="K870" s="19">
        <v>25</v>
      </c>
      <c r="L870" s="17"/>
      <c r="M870" s="19">
        <v>2</v>
      </c>
      <c r="N870" s="17"/>
      <c r="O870" s="19"/>
    </row>
    <row r="871" spans="1:15" x14ac:dyDescent="0.2">
      <c r="A871" s="25">
        <v>10</v>
      </c>
      <c r="B871" s="3"/>
      <c r="C871" s="4"/>
      <c r="D871" s="3"/>
      <c r="E871" s="4"/>
      <c r="F871" s="3"/>
      <c r="G871" s="4"/>
      <c r="H871" s="3"/>
      <c r="I871" s="4">
        <v>6</v>
      </c>
      <c r="J871" s="3"/>
      <c r="K871" s="4">
        <v>20</v>
      </c>
      <c r="L871" s="3"/>
      <c r="M871" s="4">
        <v>1</v>
      </c>
      <c r="N871" s="3"/>
      <c r="O871" s="4"/>
    </row>
    <row r="872" spans="1:15" x14ac:dyDescent="0.2">
      <c r="A872" s="26">
        <v>11</v>
      </c>
      <c r="B872" s="17"/>
      <c r="C872" s="19"/>
      <c r="D872" s="17"/>
      <c r="E872" s="19"/>
      <c r="F872" s="17"/>
      <c r="G872" s="19"/>
      <c r="H872" s="17"/>
      <c r="I872" s="19">
        <v>2</v>
      </c>
      <c r="J872" s="17"/>
      <c r="K872" s="19">
        <v>15</v>
      </c>
      <c r="L872" s="17"/>
      <c r="M872" s="19"/>
      <c r="N872" s="17"/>
      <c r="O872" s="19"/>
    </row>
    <row r="873" spans="1:15" x14ac:dyDescent="0.2">
      <c r="A873" s="25">
        <v>12</v>
      </c>
      <c r="B873" s="3"/>
      <c r="C873" s="4"/>
      <c r="D873" s="3"/>
      <c r="E873" s="4"/>
      <c r="F873" s="3"/>
      <c r="G873" s="4"/>
      <c r="H873" s="3"/>
      <c r="I873" s="4">
        <v>1</v>
      </c>
      <c r="J873" s="3" t="s">
        <v>16</v>
      </c>
      <c r="K873" s="4">
        <v>10</v>
      </c>
      <c r="L873" s="3"/>
      <c r="M873" s="4"/>
      <c r="N873" s="3"/>
      <c r="O873" s="4"/>
    </row>
    <row r="874" spans="1:15" x14ac:dyDescent="0.2">
      <c r="A874" s="26">
        <v>13</v>
      </c>
      <c r="B874" s="17"/>
      <c r="C874" s="19"/>
      <c r="D874" s="17"/>
      <c r="E874" s="19"/>
      <c r="F874" s="17"/>
      <c r="G874" s="19"/>
      <c r="H874" s="17"/>
      <c r="I874" s="19"/>
      <c r="J874" s="17"/>
      <c r="K874" s="19">
        <v>8</v>
      </c>
      <c r="L874" s="17">
        <v>1</v>
      </c>
      <c r="M874" s="19">
        <v>1</v>
      </c>
      <c r="N874" s="17"/>
      <c r="O874" s="19"/>
    </row>
    <row r="875" spans="1:15" x14ac:dyDescent="0.2">
      <c r="A875" s="25">
        <v>14</v>
      </c>
      <c r="B875" s="3"/>
      <c r="C875" s="4"/>
      <c r="D875" s="3"/>
      <c r="E875" s="4"/>
      <c r="F875" s="3"/>
      <c r="G875" s="4"/>
      <c r="H875" s="3"/>
      <c r="I875" s="4"/>
      <c r="J875" s="3"/>
      <c r="K875" s="4">
        <v>5</v>
      </c>
      <c r="L875" s="3">
        <v>5</v>
      </c>
      <c r="M875" s="4">
        <v>6</v>
      </c>
      <c r="N875" s="3"/>
      <c r="O875" s="4"/>
    </row>
    <row r="876" spans="1:15" x14ac:dyDescent="0.2">
      <c r="A876" s="26">
        <v>15</v>
      </c>
      <c r="B876" s="17"/>
      <c r="C876" s="19"/>
      <c r="D876" s="17"/>
      <c r="E876" s="19"/>
      <c r="F876" s="17"/>
      <c r="G876" s="19"/>
      <c r="H876" s="17"/>
      <c r="I876" s="19"/>
      <c r="J876" s="17"/>
      <c r="K876" s="19">
        <v>5</v>
      </c>
      <c r="L876" s="17"/>
      <c r="M876" s="19">
        <v>3</v>
      </c>
      <c r="N876" s="17"/>
      <c r="O876" s="19"/>
    </row>
    <row r="877" spans="1:15" x14ac:dyDescent="0.2">
      <c r="A877" s="25">
        <v>16</v>
      </c>
      <c r="B877" s="3"/>
      <c r="C877" s="4"/>
      <c r="D877" s="3"/>
      <c r="E877" s="4"/>
      <c r="F877" s="3"/>
      <c r="G877" s="4"/>
      <c r="H877" s="3"/>
      <c r="I877" s="4"/>
      <c r="J877" s="3"/>
      <c r="K877" s="4">
        <v>5</v>
      </c>
      <c r="L877" s="3">
        <v>7</v>
      </c>
      <c r="M877" s="4">
        <v>10</v>
      </c>
      <c r="N877" s="3"/>
      <c r="O877" s="4"/>
    </row>
    <row r="878" spans="1:15" x14ac:dyDescent="0.2">
      <c r="A878" s="26">
        <v>17</v>
      </c>
      <c r="B878" s="17"/>
      <c r="C878" s="19"/>
      <c r="D878" s="17"/>
      <c r="E878" s="19"/>
      <c r="F878" s="17"/>
      <c r="G878" s="19"/>
      <c r="H878" s="17"/>
      <c r="I878" s="19"/>
      <c r="J878" s="17"/>
      <c r="K878" s="19">
        <v>5</v>
      </c>
      <c r="L878" s="17" t="s">
        <v>16</v>
      </c>
      <c r="M878" s="19">
        <v>10</v>
      </c>
      <c r="N878" s="17"/>
      <c r="O878" s="19"/>
    </row>
    <row r="879" spans="1:15" x14ac:dyDescent="0.2">
      <c r="A879" s="25">
        <v>18</v>
      </c>
      <c r="B879" s="3"/>
      <c r="C879" s="4"/>
      <c r="D879" s="3"/>
      <c r="E879" s="4"/>
      <c r="F879" s="3"/>
      <c r="G879" s="4"/>
      <c r="H879" s="3"/>
      <c r="I879" s="4"/>
      <c r="J879" s="3">
        <v>1</v>
      </c>
      <c r="K879" s="4">
        <v>6</v>
      </c>
      <c r="L879" s="3"/>
      <c r="M879" s="4"/>
      <c r="N879" s="3"/>
      <c r="O879" s="4"/>
    </row>
    <row r="880" spans="1:15" x14ac:dyDescent="0.2">
      <c r="A880" s="26">
        <v>19</v>
      </c>
      <c r="B880" s="17"/>
      <c r="C880" s="19"/>
      <c r="D880" s="17"/>
      <c r="E880" s="19"/>
      <c r="F880" s="17"/>
      <c r="G880" s="19"/>
      <c r="H880" s="17"/>
      <c r="I880" s="19"/>
      <c r="J880" s="17"/>
      <c r="K880" s="19">
        <v>2</v>
      </c>
      <c r="L880" s="17"/>
      <c r="M880" s="19"/>
      <c r="N880" s="17"/>
      <c r="O880" s="19"/>
    </row>
    <row r="881" spans="1:15" x14ac:dyDescent="0.2">
      <c r="A881" s="25">
        <v>20</v>
      </c>
      <c r="B881" s="3"/>
      <c r="C881" s="4"/>
      <c r="D881" s="3"/>
      <c r="E881" s="4"/>
      <c r="F881" s="3"/>
      <c r="G881" s="4"/>
      <c r="H881" s="3" t="s">
        <v>16</v>
      </c>
      <c r="I881" s="4"/>
      <c r="J881" s="3">
        <v>4</v>
      </c>
      <c r="K881" s="4">
        <v>6</v>
      </c>
      <c r="L881" s="3">
        <v>3</v>
      </c>
      <c r="M881" s="4">
        <v>3</v>
      </c>
      <c r="N881" s="3"/>
      <c r="O881" s="4"/>
    </row>
    <row r="882" spans="1:15" x14ac:dyDescent="0.2">
      <c r="A882" s="26">
        <v>21</v>
      </c>
      <c r="B882" s="17"/>
      <c r="C882" s="19"/>
      <c r="D882" s="17"/>
      <c r="E882" s="19"/>
      <c r="F882" s="17">
        <v>1</v>
      </c>
      <c r="G882" s="19">
        <v>1</v>
      </c>
      <c r="H882" s="17"/>
      <c r="I882" s="19"/>
      <c r="J882" s="17">
        <v>2</v>
      </c>
      <c r="K882" s="19">
        <v>8</v>
      </c>
      <c r="L882" s="17"/>
      <c r="M882" s="19"/>
      <c r="N882" s="17"/>
      <c r="O882" s="19"/>
    </row>
    <row r="883" spans="1:15" x14ac:dyDescent="0.2">
      <c r="A883" s="25">
        <v>22</v>
      </c>
      <c r="B883" s="3"/>
      <c r="C883" s="4"/>
      <c r="D883" s="3"/>
      <c r="E883" s="4"/>
      <c r="F883" s="3">
        <v>2</v>
      </c>
      <c r="G883" s="4">
        <v>3</v>
      </c>
      <c r="H883" s="3" t="s">
        <v>16</v>
      </c>
      <c r="I883" s="4"/>
      <c r="J883" s="3"/>
      <c r="K883" s="4">
        <v>4</v>
      </c>
      <c r="L883" s="3">
        <v>3</v>
      </c>
      <c r="M883" s="4">
        <v>3</v>
      </c>
      <c r="N883" s="3"/>
      <c r="O883" s="4"/>
    </row>
    <row r="884" spans="1:15" x14ac:dyDescent="0.2">
      <c r="A884" s="26">
        <v>23</v>
      </c>
      <c r="B884" s="20"/>
      <c r="C884" s="19"/>
      <c r="D884" s="20"/>
      <c r="E884" s="19"/>
      <c r="F884" s="17"/>
      <c r="G884" s="19">
        <v>2</v>
      </c>
      <c r="H884" s="17">
        <v>1</v>
      </c>
      <c r="I884" s="19">
        <v>1</v>
      </c>
      <c r="J884" s="17">
        <v>10</v>
      </c>
      <c r="K884" s="19">
        <v>12</v>
      </c>
      <c r="L884" s="17"/>
      <c r="M884" s="19">
        <v>1</v>
      </c>
      <c r="N884" s="17"/>
      <c r="O884" s="19"/>
    </row>
    <row r="885" spans="1:15" x14ac:dyDescent="0.2">
      <c r="A885" s="25">
        <v>24</v>
      </c>
      <c r="B885" s="3"/>
      <c r="C885" s="4"/>
      <c r="D885" s="3" t="s">
        <v>16</v>
      </c>
      <c r="E885" s="4">
        <v>0</v>
      </c>
      <c r="F885" s="3"/>
      <c r="G885" s="4">
        <v>1</v>
      </c>
      <c r="H885" s="3">
        <v>1</v>
      </c>
      <c r="I885" s="4">
        <v>2</v>
      </c>
      <c r="J885" s="3">
        <v>1</v>
      </c>
      <c r="K885" s="4">
        <v>12</v>
      </c>
      <c r="L885" s="3"/>
      <c r="M885" s="4"/>
      <c r="N885" s="3"/>
      <c r="O885" s="4"/>
    </row>
    <row r="886" spans="1:15" x14ac:dyDescent="0.2">
      <c r="A886" s="26">
        <v>25</v>
      </c>
      <c r="B886" s="17"/>
      <c r="C886" s="19"/>
      <c r="D886" s="17">
        <v>1</v>
      </c>
      <c r="E886" s="19">
        <v>1</v>
      </c>
      <c r="F886" s="17"/>
      <c r="G886" s="19">
        <v>1</v>
      </c>
      <c r="H886" s="17"/>
      <c r="I886" s="19">
        <v>2</v>
      </c>
      <c r="J886" s="17"/>
      <c r="K886" s="19">
        <v>10</v>
      </c>
      <c r="L886" s="17">
        <v>1</v>
      </c>
      <c r="M886" s="19">
        <v>1</v>
      </c>
      <c r="N886" s="17"/>
      <c r="O886" s="19"/>
    </row>
    <row r="887" spans="1:15" x14ac:dyDescent="0.2">
      <c r="A887" s="25">
        <v>26</v>
      </c>
      <c r="B887" s="3"/>
      <c r="C887" s="4"/>
      <c r="D887" s="3"/>
      <c r="E887" s="4"/>
      <c r="F887" s="3"/>
      <c r="G887" s="4">
        <v>1</v>
      </c>
      <c r="H887" s="3">
        <v>8</v>
      </c>
      <c r="I887" s="4">
        <v>10</v>
      </c>
      <c r="J887" s="3"/>
      <c r="K887" s="4">
        <v>8</v>
      </c>
      <c r="L887" s="3"/>
      <c r="M887" s="4"/>
      <c r="N887" s="3"/>
      <c r="O887" s="4"/>
    </row>
    <row r="888" spans="1:15" x14ac:dyDescent="0.2">
      <c r="A888" s="26">
        <v>27</v>
      </c>
      <c r="B888" s="17"/>
      <c r="C888" s="19"/>
      <c r="D888" s="17"/>
      <c r="E888" s="19"/>
      <c r="F888" s="17">
        <v>14</v>
      </c>
      <c r="G888" s="19">
        <v>15</v>
      </c>
      <c r="H888" s="17"/>
      <c r="I888" s="19">
        <v>10</v>
      </c>
      <c r="J888" s="17">
        <v>6</v>
      </c>
      <c r="K888" s="19">
        <v>8</v>
      </c>
      <c r="L888" s="17"/>
      <c r="M888" s="19"/>
      <c r="N888" s="17"/>
      <c r="O888" s="19"/>
    </row>
    <row r="889" spans="1:15" x14ac:dyDescent="0.2">
      <c r="A889" s="25">
        <v>28</v>
      </c>
      <c r="B889" s="3"/>
      <c r="C889" s="4"/>
      <c r="D889" s="3"/>
      <c r="E889" s="4"/>
      <c r="F889" s="3"/>
      <c r="G889" s="4">
        <v>10</v>
      </c>
      <c r="H889" s="3">
        <v>8</v>
      </c>
      <c r="I889" s="4">
        <v>10</v>
      </c>
      <c r="J889" s="3">
        <v>2</v>
      </c>
      <c r="K889" s="4">
        <v>10</v>
      </c>
      <c r="L889" s="3"/>
      <c r="M889" s="4"/>
      <c r="N889" s="3"/>
      <c r="O889" s="4"/>
    </row>
    <row r="890" spans="1:15" x14ac:dyDescent="0.2">
      <c r="A890" s="26">
        <v>29</v>
      </c>
      <c r="B890" s="17"/>
      <c r="C890" s="19"/>
      <c r="D890" s="17"/>
      <c r="E890" s="19"/>
      <c r="F890" s="17">
        <v>5</v>
      </c>
      <c r="G890" s="19">
        <v>14</v>
      </c>
      <c r="H890" s="17"/>
      <c r="I890" s="19">
        <v>4</v>
      </c>
      <c r="J890" s="17"/>
      <c r="K890" s="19"/>
      <c r="L890" s="17"/>
      <c r="M890" s="19"/>
      <c r="N890" s="17"/>
      <c r="O890" s="19"/>
    </row>
    <row r="891" spans="1:15" x14ac:dyDescent="0.2">
      <c r="A891" s="25">
        <v>30</v>
      </c>
      <c r="B891" s="3"/>
      <c r="C891" s="4"/>
      <c r="D891" s="3"/>
      <c r="E891" s="4"/>
      <c r="F891" s="3">
        <v>2</v>
      </c>
      <c r="G891" s="4">
        <v>16</v>
      </c>
      <c r="H891" s="3"/>
      <c r="I891" s="4"/>
      <c r="J891" s="3"/>
      <c r="K891" s="4"/>
      <c r="L891" s="3"/>
      <c r="M891" s="4"/>
      <c r="N891" s="3"/>
      <c r="O891" s="4"/>
    </row>
    <row r="892" spans="1:15" x14ac:dyDescent="0.2">
      <c r="A892" s="26">
        <v>31</v>
      </c>
      <c r="B892" s="21"/>
      <c r="C892" s="23"/>
      <c r="D892" s="21"/>
      <c r="E892" s="23"/>
      <c r="F892" s="21"/>
      <c r="G892" s="23">
        <v>14</v>
      </c>
      <c r="H892" s="21"/>
      <c r="I892" s="23"/>
      <c r="J892" s="21"/>
      <c r="K892" s="23"/>
      <c r="L892" s="21"/>
      <c r="M892" s="23"/>
      <c r="N892" s="21"/>
      <c r="O892" s="23"/>
    </row>
    <row r="893" spans="1:15" x14ac:dyDescent="0.2">
      <c r="A893" s="25" t="s">
        <v>4</v>
      </c>
      <c r="B893" s="3"/>
      <c r="C893" s="2"/>
      <c r="D893" s="3"/>
      <c r="E893" s="2"/>
      <c r="F893" s="3"/>
      <c r="G893" s="2"/>
      <c r="H893" s="3"/>
      <c r="I893" s="2"/>
      <c r="J893" s="3"/>
      <c r="K893" s="2"/>
      <c r="L893" s="3"/>
      <c r="M893" s="4"/>
      <c r="N893" s="3"/>
      <c r="O893" s="4"/>
    </row>
    <row r="894" spans="1:15" x14ac:dyDescent="0.2">
      <c r="A894" s="25" t="s">
        <v>14</v>
      </c>
      <c r="B894" s="3">
        <f>COUNTA(B862:B892)</f>
        <v>0</v>
      </c>
      <c r="C894" s="2">
        <f>COUNTA(C862:C892)</f>
        <v>0</v>
      </c>
      <c r="D894" s="3">
        <f>COUNTA(D862:D892)</f>
        <v>3</v>
      </c>
      <c r="E894" s="2">
        <f>COUNTA(E862:E892)</f>
        <v>3</v>
      </c>
      <c r="F894" s="3">
        <f t="shared" ref="F894:K894" si="86">COUNTA(F862:F892)</f>
        <v>5</v>
      </c>
      <c r="G894" s="2">
        <f t="shared" si="86"/>
        <v>11</v>
      </c>
      <c r="H894" s="3">
        <f t="shared" si="86"/>
        <v>7</v>
      </c>
      <c r="I894" s="2">
        <f t="shared" si="86"/>
        <v>19</v>
      </c>
      <c r="J894" s="3">
        <f t="shared" si="86"/>
        <v>15</v>
      </c>
      <c r="K894" s="2">
        <f t="shared" si="86"/>
        <v>28</v>
      </c>
      <c r="L894" s="3">
        <f>COUNTA(L862:L892)</f>
        <v>8</v>
      </c>
      <c r="M894" s="2">
        <f>COUNTA(M862:M892)</f>
        <v>19</v>
      </c>
      <c r="N894" s="3">
        <f>COUNTA(N862:N892)</f>
        <v>0</v>
      </c>
      <c r="O894" s="4">
        <f>COUNTA(O862:O892)</f>
        <v>0</v>
      </c>
    </row>
    <row r="895" spans="1:15" x14ac:dyDescent="0.2">
      <c r="A895" s="6" t="s">
        <v>13</v>
      </c>
      <c r="B895" s="8">
        <f>SUM(B862:B892)</f>
        <v>0</v>
      </c>
      <c r="C895" s="12">
        <f>SUM(C862:C892)</f>
        <v>0</v>
      </c>
      <c r="D895" s="8">
        <f>SUM(D862:D892)</f>
        <v>1</v>
      </c>
      <c r="E895" s="12">
        <f>SUM(E862:E892)</f>
        <v>1</v>
      </c>
      <c r="F895" s="8">
        <f t="shared" ref="F895:K895" si="87">SUM(F862:F892)</f>
        <v>24</v>
      </c>
      <c r="G895" s="12">
        <f t="shared" si="87"/>
        <v>78</v>
      </c>
      <c r="H895" s="8">
        <f t="shared" si="87"/>
        <v>25</v>
      </c>
      <c r="I895" s="12">
        <f t="shared" si="87"/>
        <v>182</v>
      </c>
      <c r="J895" s="8">
        <f t="shared" si="87"/>
        <v>61</v>
      </c>
      <c r="K895" s="12">
        <f t="shared" si="87"/>
        <v>280</v>
      </c>
      <c r="L895" s="8">
        <f>SUM(L862:L892)</f>
        <v>20</v>
      </c>
      <c r="M895" s="12">
        <f>SUM(M862:M892)</f>
        <v>94</v>
      </c>
      <c r="N895" s="8">
        <f>SUM(N862:N892)</f>
        <v>0</v>
      </c>
      <c r="O895" s="13">
        <f>SUM(O862:O892)</f>
        <v>0</v>
      </c>
    </row>
    <row r="896" spans="1:15" x14ac:dyDescent="0.2">
      <c r="A896" s="16" t="s">
        <v>23</v>
      </c>
      <c r="B896" s="3"/>
      <c r="C896" s="2"/>
      <c r="D896" s="3"/>
      <c r="E896" s="2"/>
      <c r="F896" s="3"/>
      <c r="G896" s="2"/>
      <c r="H896" s="3"/>
      <c r="I896" s="2"/>
      <c r="J896" s="3"/>
      <c r="K896" s="2"/>
      <c r="L896" s="3"/>
      <c r="M896" s="2"/>
      <c r="N896" s="3"/>
      <c r="O896" s="75"/>
    </row>
    <row r="897" spans="1:18" x14ac:dyDescent="0.2">
      <c r="A897" s="3" t="s">
        <v>22</v>
      </c>
      <c r="B897" s="3">
        <f>+B894</f>
        <v>0</v>
      </c>
      <c r="C897" s="2">
        <f>+C894</f>
        <v>0</v>
      </c>
      <c r="D897" s="3">
        <f t="shared" ref="D897:O898" si="88">+B897+D894</f>
        <v>3</v>
      </c>
      <c r="E897" s="2">
        <f t="shared" si="88"/>
        <v>3</v>
      </c>
      <c r="F897" s="3">
        <f t="shared" si="88"/>
        <v>8</v>
      </c>
      <c r="G897" s="2">
        <f t="shared" si="88"/>
        <v>14</v>
      </c>
      <c r="H897" s="3">
        <f t="shared" si="88"/>
        <v>15</v>
      </c>
      <c r="I897" s="2">
        <f t="shared" si="88"/>
        <v>33</v>
      </c>
      <c r="J897" s="3">
        <f t="shared" si="88"/>
        <v>30</v>
      </c>
      <c r="K897" s="2">
        <f t="shared" si="88"/>
        <v>61</v>
      </c>
      <c r="L897" s="3">
        <f t="shared" si="88"/>
        <v>38</v>
      </c>
      <c r="M897" s="2">
        <f t="shared" si="88"/>
        <v>80</v>
      </c>
      <c r="N897" s="3">
        <f t="shared" si="88"/>
        <v>38</v>
      </c>
      <c r="O897" s="4">
        <f t="shared" si="88"/>
        <v>80</v>
      </c>
    </row>
    <row r="898" spans="1:18" ht="13.5" thickBot="1" x14ac:dyDescent="0.25">
      <c r="A898" s="5" t="s">
        <v>13</v>
      </c>
      <c r="B898" s="9">
        <f>+B895</f>
        <v>0</v>
      </c>
      <c r="C898" s="14">
        <f>+C895</f>
        <v>0</v>
      </c>
      <c r="D898" s="9">
        <f t="shared" si="88"/>
        <v>1</v>
      </c>
      <c r="E898" s="14">
        <f t="shared" si="88"/>
        <v>1</v>
      </c>
      <c r="F898" s="9">
        <f t="shared" si="88"/>
        <v>25</v>
      </c>
      <c r="G898" s="14">
        <f t="shared" si="88"/>
        <v>79</v>
      </c>
      <c r="H898" s="9">
        <f t="shared" si="88"/>
        <v>50</v>
      </c>
      <c r="I898" s="14">
        <f t="shared" si="88"/>
        <v>261</v>
      </c>
      <c r="J898" s="9">
        <f t="shared" si="88"/>
        <v>111</v>
      </c>
      <c r="K898" s="14">
        <f t="shared" si="88"/>
        <v>541</v>
      </c>
      <c r="L898" s="9">
        <f t="shared" si="88"/>
        <v>131</v>
      </c>
      <c r="M898" s="14">
        <f t="shared" si="88"/>
        <v>635</v>
      </c>
      <c r="N898" s="9">
        <f t="shared" si="88"/>
        <v>131</v>
      </c>
      <c r="O898" s="15">
        <f t="shared" si="88"/>
        <v>635</v>
      </c>
    </row>
    <row r="899" spans="1:18" ht="13.5" thickBot="1" x14ac:dyDescent="0.25">
      <c r="A899" s="130" t="s">
        <v>12</v>
      </c>
      <c r="B899" s="131"/>
      <c r="C899" s="133" t="s">
        <v>33</v>
      </c>
      <c r="D899" s="133"/>
      <c r="E899" s="133"/>
      <c r="F899" s="137"/>
      <c r="G899" s="137"/>
      <c r="H899" s="137"/>
      <c r="I899" s="137"/>
      <c r="J899" s="137"/>
      <c r="K899" s="137"/>
      <c r="L899" s="137"/>
      <c r="M899" s="137"/>
      <c r="N899" s="137"/>
      <c r="O899" s="138"/>
    </row>
    <row r="900" spans="1:18" x14ac:dyDescent="0.2">
      <c r="A900" s="47" t="s">
        <v>17</v>
      </c>
      <c r="B900" s="48"/>
      <c r="C900" s="49">
        <f>C895/($A892)</f>
        <v>0</v>
      </c>
      <c r="D900" s="48"/>
      <c r="E900" s="49">
        <f>E895/($A891)</f>
        <v>3.3333333333333333E-2</v>
      </c>
      <c r="F900" s="50"/>
      <c r="G900" s="49">
        <f>G895/($A892)</f>
        <v>2.5161290322580645</v>
      </c>
      <c r="H900" s="50"/>
      <c r="I900" s="49">
        <f>I895/($A892)</f>
        <v>5.870967741935484</v>
      </c>
      <c r="J900" s="50"/>
      <c r="K900" s="49">
        <f>K895/($A889)</f>
        <v>10</v>
      </c>
      <c r="L900" s="49"/>
      <c r="M900" s="49">
        <f>M895/($A892)</f>
        <v>3.032258064516129</v>
      </c>
      <c r="N900" s="50"/>
      <c r="O900" s="51">
        <f>O895/($A891)</f>
        <v>0</v>
      </c>
    </row>
    <row r="901" spans="1:18" x14ac:dyDescent="0.2">
      <c r="A901" s="52" t="s">
        <v>18</v>
      </c>
      <c r="B901" s="53"/>
      <c r="C901" s="42">
        <f>C898/$A892</f>
        <v>0</v>
      </c>
      <c r="D901" s="42"/>
      <c r="E901" s="42">
        <f>E898/($A892+$A891)</f>
        <v>1.6393442622950821E-2</v>
      </c>
      <c r="F901" s="43"/>
      <c r="G901" s="42">
        <f>G898/($A892+$A891+$A892)</f>
        <v>0.85869565217391308</v>
      </c>
      <c r="H901" s="42"/>
      <c r="I901" s="42">
        <f>I898/($A892+$A891+$A892+$A892)</f>
        <v>2.1219512195121952</v>
      </c>
      <c r="J901" s="42"/>
      <c r="K901" s="42">
        <f>K898/($A892+$A891+$A892+$A892+$A889)</f>
        <v>3.5827814569536423</v>
      </c>
      <c r="L901" s="42"/>
      <c r="M901" s="42">
        <f>M898/($A892+$A891+$A892+$A892+$A889+$A892)</f>
        <v>3.4890109890109891</v>
      </c>
      <c r="N901" s="42"/>
      <c r="O901" s="77">
        <f>O898/($A892+$A891+$A892+$A892+$A889+$A892+$A891)</f>
        <v>2.9952830188679247</v>
      </c>
    </row>
    <row r="902" spans="1:18" x14ac:dyDescent="0.2">
      <c r="P902" s="121" t="s">
        <v>99</v>
      </c>
      <c r="Q902" s="121"/>
      <c r="R902" s="121"/>
    </row>
    <row r="903" spans="1:18" x14ac:dyDescent="0.2">
      <c r="A903" s="2" t="s">
        <v>63</v>
      </c>
      <c r="B903" s="1" t="s">
        <v>64</v>
      </c>
      <c r="C903" s="1" t="s">
        <v>65</v>
      </c>
      <c r="D903" s="1" t="s">
        <v>64</v>
      </c>
      <c r="E903" s="1" t="s">
        <v>65</v>
      </c>
      <c r="F903" s="1" t="s">
        <v>64</v>
      </c>
      <c r="G903" s="1" t="s">
        <v>65</v>
      </c>
      <c r="H903" s="1" t="s">
        <v>64</v>
      </c>
      <c r="I903" s="1" t="s">
        <v>65</v>
      </c>
      <c r="J903" s="1" t="s">
        <v>64</v>
      </c>
      <c r="K903" s="1" t="s">
        <v>65</v>
      </c>
      <c r="L903" s="1" t="s">
        <v>64</v>
      </c>
      <c r="M903" s="1" t="s">
        <v>65</v>
      </c>
      <c r="N903" s="1" t="s">
        <v>64</v>
      </c>
      <c r="O903" s="1" t="s">
        <v>65</v>
      </c>
      <c r="P903" s="2" t="s">
        <v>96</v>
      </c>
      <c r="Q903" s="2" t="s">
        <v>98</v>
      </c>
      <c r="R903" s="2" t="s">
        <v>97</v>
      </c>
    </row>
    <row r="904" spans="1:18" s="82" customFormat="1" x14ac:dyDescent="0.2">
      <c r="A904" s="81" t="str">
        <f>+A$860</f>
        <v>2012-2013</v>
      </c>
      <c r="B904" s="81">
        <f>+B$894</f>
        <v>0</v>
      </c>
      <c r="C904" s="81">
        <f>+B$895</f>
        <v>0</v>
      </c>
      <c r="D904" s="81">
        <f>+D$894</f>
        <v>3</v>
      </c>
      <c r="E904" s="81">
        <f>+D$895</f>
        <v>1</v>
      </c>
      <c r="F904" s="81">
        <f>+F$894</f>
        <v>5</v>
      </c>
      <c r="G904" s="81">
        <f>+F$895</f>
        <v>24</v>
      </c>
      <c r="H904" s="81">
        <f>+H$894</f>
        <v>7</v>
      </c>
      <c r="I904" s="81">
        <f>+H$895</f>
        <v>25</v>
      </c>
      <c r="J904" s="81">
        <f>+J$894</f>
        <v>15</v>
      </c>
      <c r="K904" s="81">
        <f>+J$895</f>
        <v>61</v>
      </c>
      <c r="L904" s="81">
        <f>+L$894</f>
        <v>8</v>
      </c>
      <c r="M904" s="81">
        <f>+L$895</f>
        <v>20</v>
      </c>
      <c r="N904" s="81">
        <f>+N$894</f>
        <v>0</v>
      </c>
      <c r="O904" s="81">
        <f>+N$895</f>
        <v>0</v>
      </c>
      <c r="P904" s="81">
        <f>+B904+D904+F904+H904+J904+L904+N904</f>
        <v>38</v>
      </c>
      <c r="Q904" s="81">
        <f>+C904+E904+G904+I904+K904+M904+O904</f>
        <v>131</v>
      </c>
      <c r="R904" s="81">
        <f>+O$897</f>
        <v>80</v>
      </c>
    </row>
    <row r="905" spans="1:18" x14ac:dyDescent="0.2">
      <c r="A905" s="80" t="str">
        <f>+A$909</f>
        <v>2011-2012</v>
      </c>
      <c r="B905" s="2">
        <f>+B$943</f>
        <v>0</v>
      </c>
      <c r="C905" s="2">
        <f>+B$944</f>
        <v>0</v>
      </c>
      <c r="D905" s="2">
        <f>+D$943</f>
        <v>1</v>
      </c>
      <c r="E905" s="2">
        <f>+D$944</f>
        <v>1</v>
      </c>
      <c r="F905" s="2">
        <f>+F$943</f>
        <v>4</v>
      </c>
      <c r="G905" s="2">
        <f>+F$944</f>
        <v>10</v>
      </c>
      <c r="H905" s="2">
        <f>+H$943</f>
        <v>11</v>
      </c>
      <c r="I905" s="2">
        <f>+H$944</f>
        <v>65</v>
      </c>
      <c r="J905" s="2">
        <f>+J$943</f>
        <v>3</v>
      </c>
      <c r="K905" s="2">
        <f>+J$944</f>
        <v>21</v>
      </c>
      <c r="L905" s="2">
        <f>+L$943</f>
        <v>0</v>
      </c>
      <c r="M905" s="2">
        <f>+L$944</f>
        <v>0</v>
      </c>
      <c r="N905" s="2">
        <f>+N$943</f>
        <v>0</v>
      </c>
      <c r="O905" s="2">
        <f>+N$944</f>
        <v>0</v>
      </c>
      <c r="P905" s="2">
        <f>+B905+D905+F905+H905+J905+L905+N905</f>
        <v>19</v>
      </c>
      <c r="Q905" s="2">
        <f>+C905+E905+G905+I905+K905+M905+O905</f>
        <v>97</v>
      </c>
      <c r="R905" s="2">
        <f>+O$946</f>
        <v>40</v>
      </c>
    </row>
    <row r="906" spans="1:18" x14ac:dyDescent="0.2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</row>
    <row r="907" spans="1:18" x14ac:dyDescent="0.2">
      <c r="A907" s="116" t="s">
        <v>20</v>
      </c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17"/>
    </row>
    <row r="908" spans="1:18" x14ac:dyDescent="0.2">
      <c r="A908" s="124" t="s">
        <v>50</v>
      </c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6"/>
    </row>
    <row r="909" spans="1:18" x14ac:dyDescent="0.2">
      <c r="A909" s="16" t="s">
        <v>3</v>
      </c>
      <c r="B909" s="123" t="s">
        <v>57</v>
      </c>
      <c r="C909" s="121"/>
      <c r="D909" s="123" t="s">
        <v>7</v>
      </c>
      <c r="E909" s="121"/>
      <c r="F909" s="123" t="s">
        <v>8</v>
      </c>
      <c r="G909" s="121"/>
      <c r="H909" s="123" t="s">
        <v>9</v>
      </c>
      <c r="I909" s="121"/>
      <c r="J909" s="123" t="s">
        <v>10</v>
      </c>
      <c r="K909" s="136"/>
      <c r="L909" s="123" t="s">
        <v>11</v>
      </c>
      <c r="M909" s="136"/>
      <c r="N909" s="123" t="s">
        <v>35</v>
      </c>
      <c r="O909" s="136"/>
    </row>
    <row r="910" spans="1:18" x14ac:dyDescent="0.2">
      <c r="A910" s="3" t="s">
        <v>0</v>
      </c>
      <c r="B910" s="7" t="s">
        <v>2</v>
      </c>
      <c r="C910" s="10" t="s">
        <v>1</v>
      </c>
      <c r="D910" s="7" t="s">
        <v>2</v>
      </c>
      <c r="E910" s="10" t="s">
        <v>1</v>
      </c>
      <c r="F910" s="7" t="s">
        <v>2</v>
      </c>
      <c r="G910" s="10" t="s">
        <v>1</v>
      </c>
      <c r="H910" s="7" t="s">
        <v>2</v>
      </c>
      <c r="I910" s="10" t="s">
        <v>1</v>
      </c>
      <c r="J910" s="7" t="s">
        <v>2</v>
      </c>
      <c r="K910" s="10" t="s">
        <v>1</v>
      </c>
      <c r="L910" s="7" t="s">
        <v>2</v>
      </c>
      <c r="M910" s="11" t="s">
        <v>1</v>
      </c>
      <c r="N910" s="7" t="s">
        <v>2</v>
      </c>
      <c r="O910" s="11" t="s">
        <v>1</v>
      </c>
    </row>
    <row r="911" spans="1:18" x14ac:dyDescent="0.2">
      <c r="A911" s="17">
        <v>1</v>
      </c>
      <c r="B911" s="17"/>
      <c r="C911" s="18"/>
      <c r="D911" s="17"/>
      <c r="E911" s="18"/>
      <c r="F911" s="17"/>
      <c r="G911" s="18"/>
      <c r="H911" s="17"/>
      <c r="I911" s="18"/>
      <c r="J911" s="17"/>
      <c r="K911" s="18"/>
      <c r="L911" s="17"/>
      <c r="M911" s="19"/>
      <c r="N911" s="17"/>
      <c r="O911" s="19"/>
    </row>
    <row r="912" spans="1:18" x14ac:dyDescent="0.2">
      <c r="A912" s="3">
        <v>2</v>
      </c>
      <c r="B912" s="3"/>
      <c r="C912" s="2"/>
      <c r="D912" s="3"/>
      <c r="E912" s="2"/>
      <c r="F912" s="3"/>
      <c r="G912" s="2"/>
      <c r="H912" s="3">
        <v>10</v>
      </c>
      <c r="I912" s="2">
        <v>10</v>
      </c>
      <c r="J912" s="3"/>
      <c r="K912" s="2"/>
      <c r="L912" s="3"/>
      <c r="M912" s="4"/>
      <c r="N912" s="3"/>
      <c r="O912" s="4"/>
    </row>
    <row r="913" spans="1:15" x14ac:dyDescent="0.2">
      <c r="A913" s="17">
        <v>3</v>
      </c>
      <c r="B913" s="17"/>
      <c r="C913" s="18"/>
      <c r="D913" s="17"/>
      <c r="E913" s="18"/>
      <c r="F913" s="17"/>
      <c r="G913" s="18"/>
      <c r="H913" s="17">
        <v>20</v>
      </c>
      <c r="I913" s="18">
        <v>30</v>
      </c>
      <c r="J913" s="17"/>
      <c r="K913" s="18"/>
      <c r="L913" s="17"/>
      <c r="M913" s="19"/>
      <c r="N913" s="17"/>
      <c r="O913" s="19"/>
    </row>
    <row r="914" spans="1:15" x14ac:dyDescent="0.2">
      <c r="A914" s="3">
        <v>4</v>
      </c>
      <c r="B914" s="3"/>
      <c r="C914" s="2"/>
      <c r="D914" s="3"/>
      <c r="E914" s="2"/>
      <c r="F914" s="3"/>
      <c r="G914" s="2"/>
      <c r="H914" s="3"/>
      <c r="I914" s="2">
        <v>25</v>
      </c>
      <c r="J914" s="3"/>
      <c r="K914" s="2"/>
      <c r="L914" s="3"/>
      <c r="M914" s="4"/>
      <c r="N914" s="3"/>
      <c r="O914" s="4"/>
    </row>
    <row r="915" spans="1:15" x14ac:dyDescent="0.2">
      <c r="A915" s="17">
        <v>5</v>
      </c>
      <c r="B915" s="17"/>
      <c r="C915" s="18"/>
      <c r="D915" s="17"/>
      <c r="E915" s="18"/>
      <c r="F915" s="17"/>
      <c r="G915" s="18"/>
      <c r="H915" s="17"/>
      <c r="I915" s="18">
        <v>20</v>
      </c>
      <c r="J915" s="17"/>
      <c r="K915" s="18"/>
      <c r="L915" s="17"/>
      <c r="M915" s="19"/>
      <c r="N915" s="17"/>
      <c r="O915" s="19"/>
    </row>
    <row r="916" spans="1:15" x14ac:dyDescent="0.2">
      <c r="A916" s="3">
        <v>6</v>
      </c>
      <c r="B916" s="3"/>
      <c r="C916" s="2"/>
      <c r="D916" s="3"/>
      <c r="E916" s="2"/>
      <c r="F916" s="3">
        <v>1</v>
      </c>
      <c r="G916" s="2">
        <v>1</v>
      </c>
      <c r="H916" s="3"/>
      <c r="I916" s="2">
        <v>10</v>
      </c>
      <c r="J916" s="3"/>
      <c r="K916" s="2"/>
      <c r="L916" s="3"/>
      <c r="M916" s="4"/>
      <c r="N916" s="3"/>
      <c r="O916" s="4"/>
    </row>
    <row r="917" spans="1:15" x14ac:dyDescent="0.2">
      <c r="A917" s="17">
        <v>7</v>
      </c>
      <c r="B917" s="17"/>
      <c r="C917" s="18"/>
      <c r="D917" s="17"/>
      <c r="E917" s="18"/>
      <c r="F917" s="17"/>
      <c r="G917" s="18"/>
      <c r="H917" s="17"/>
      <c r="I917" s="18"/>
      <c r="J917" s="17"/>
      <c r="K917" s="18"/>
      <c r="L917" s="17"/>
      <c r="M917" s="19"/>
      <c r="N917" s="17"/>
      <c r="O917" s="19"/>
    </row>
    <row r="918" spans="1:15" x14ac:dyDescent="0.2">
      <c r="A918" s="3">
        <v>8</v>
      </c>
      <c r="B918" s="3"/>
      <c r="C918" s="2"/>
      <c r="D918" s="3"/>
      <c r="E918" s="2"/>
      <c r="F918" s="3"/>
      <c r="G918" s="2"/>
      <c r="H918" s="3"/>
      <c r="I918" s="2"/>
      <c r="J918" s="3"/>
      <c r="K918" s="2"/>
      <c r="L918" s="3"/>
      <c r="M918" s="4"/>
      <c r="N918" s="3"/>
      <c r="O918" s="4"/>
    </row>
    <row r="919" spans="1:15" x14ac:dyDescent="0.2">
      <c r="A919" s="17">
        <v>9</v>
      </c>
      <c r="B919" s="17"/>
      <c r="C919" s="18"/>
      <c r="D919" s="17"/>
      <c r="E919" s="18"/>
      <c r="F919" s="17">
        <v>2</v>
      </c>
      <c r="G919" s="18">
        <v>2</v>
      </c>
      <c r="H919" s="17"/>
      <c r="I919" s="18"/>
      <c r="J919" s="17"/>
      <c r="K919" s="18"/>
      <c r="L919" s="17"/>
      <c r="M919" s="19"/>
      <c r="N919" s="17"/>
      <c r="O919" s="19"/>
    </row>
    <row r="920" spans="1:15" x14ac:dyDescent="0.2">
      <c r="A920" s="3">
        <v>10</v>
      </c>
      <c r="B920" s="3"/>
      <c r="C920" s="2"/>
      <c r="D920" s="3"/>
      <c r="E920" s="2"/>
      <c r="F920" s="3"/>
      <c r="G920" s="2">
        <v>2</v>
      </c>
      <c r="H920" s="3"/>
      <c r="I920" s="2"/>
      <c r="J920" s="3"/>
      <c r="K920" s="2"/>
      <c r="L920" s="3"/>
      <c r="M920" s="4"/>
      <c r="N920" s="3"/>
      <c r="O920" s="4"/>
    </row>
    <row r="921" spans="1:15" x14ac:dyDescent="0.2">
      <c r="A921" s="17">
        <v>11</v>
      </c>
      <c r="B921" s="17"/>
      <c r="C921" s="18"/>
      <c r="D921" s="17"/>
      <c r="E921" s="18"/>
      <c r="F921" s="17"/>
      <c r="G921" s="18">
        <v>1</v>
      </c>
      <c r="H921" s="17"/>
      <c r="I921" s="18"/>
      <c r="J921" s="17">
        <v>10</v>
      </c>
      <c r="K921" s="18">
        <v>10</v>
      </c>
      <c r="L921" s="17"/>
      <c r="M921" s="19"/>
      <c r="N921" s="17"/>
      <c r="O921" s="19"/>
    </row>
    <row r="922" spans="1:15" x14ac:dyDescent="0.2">
      <c r="A922" s="3">
        <v>12</v>
      </c>
      <c r="B922" s="3"/>
      <c r="C922" s="2"/>
      <c r="D922" s="3"/>
      <c r="E922" s="2"/>
      <c r="F922" s="3"/>
      <c r="G922" s="2"/>
      <c r="H922" s="3"/>
      <c r="I922" s="2"/>
      <c r="J922" s="3">
        <v>10</v>
      </c>
      <c r="K922" s="2">
        <v>20</v>
      </c>
      <c r="L922" s="3"/>
      <c r="M922" s="4"/>
      <c r="N922" s="3"/>
      <c r="O922" s="4"/>
    </row>
    <row r="923" spans="1:15" x14ac:dyDescent="0.2">
      <c r="A923" s="17">
        <v>13</v>
      </c>
      <c r="B923" s="17"/>
      <c r="C923" s="18"/>
      <c r="D923" s="17"/>
      <c r="E923" s="18"/>
      <c r="F923" s="17"/>
      <c r="G923" s="18"/>
      <c r="H923" s="17">
        <v>5</v>
      </c>
      <c r="I923" s="18">
        <v>5</v>
      </c>
      <c r="J923" s="17"/>
      <c r="K923" s="18">
        <v>15</v>
      </c>
      <c r="L923" s="17"/>
      <c r="M923" s="19"/>
      <c r="N923" s="17"/>
      <c r="O923" s="19"/>
    </row>
    <row r="924" spans="1:15" x14ac:dyDescent="0.2">
      <c r="A924" s="3">
        <v>14</v>
      </c>
      <c r="B924" s="3"/>
      <c r="C924" s="2"/>
      <c r="D924" s="3"/>
      <c r="E924" s="2"/>
      <c r="F924" s="3"/>
      <c r="G924" s="2"/>
      <c r="H924" s="3">
        <v>1</v>
      </c>
      <c r="I924" s="2">
        <v>6</v>
      </c>
      <c r="J924" s="3"/>
      <c r="K924" s="2">
        <v>10</v>
      </c>
      <c r="L924" s="3"/>
      <c r="M924" s="4"/>
      <c r="N924" s="3"/>
      <c r="O924" s="4"/>
    </row>
    <row r="925" spans="1:15" x14ac:dyDescent="0.2">
      <c r="A925" s="17">
        <v>15</v>
      </c>
      <c r="B925" s="17"/>
      <c r="C925" s="18"/>
      <c r="D925" s="17"/>
      <c r="E925" s="18"/>
      <c r="F925" s="17"/>
      <c r="G925" s="18"/>
      <c r="H925" s="17"/>
      <c r="I925" s="18">
        <v>5</v>
      </c>
      <c r="J925" s="17"/>
      <c r="K925" s="18">
        <v>6</v>
      </c>
      <c r="L925" s="17"/>
      <c r="M925" s="19"/>
      <c r="N925" s="17"/>
      <c r="O925" s="19"/>
    </row>
    <row r="926" spans="1:15" x14ac:dyDescent="0.2">
      <c r="A926" s="3">
        <v>16</v>
      </c>
      <c r="B926" s="3"/>
      <c r="C926" s="2"/>
      <c r="D926" s="3"/>
      <c r="E926" s="2"/>
      <c r="F926" s="3"/>
      <c r="G926" s="2"/>
      <c r="H926" s="3"/>
      <c r="I926" s="2">
        <v>3</v>
      </c>
      <c r="J926" s="3"/>
      <c r="K926" s="2">
        <v>1</v>
      </c>
      <c r="L926" s="3"/>
      <c r="M926" s="4"/>
      <c r="N926" s="3"/>
      <c r="O926" s="4"/>
    </row>
    <row r="927" spans="1:15" x14ac:dyDescent="0.2">
      <c r="A927" s="17">
        <v>17</v>
      </c>
      <c r="B927" s="17"/>
      <c r="C927" s="18"/>
      <c r="D927" s="17"/>
      <c r="E927" s="18"/>
      <c r="F927" s="17">
        <v>2</v>
      </c>
      <c r="G927" s="18">
        <v>2</v>
      </c>
      <c r="H927" s="17"/>
      <c r="I927" s="18"/>
      <c r="J927" s="17"/>
      <c r="K927" s="18"/>
      <c r="L927" s="17"/>
      <c r="M927" s="19"/>
      <c r="N927" s="17"/>
      <c r="O927" s="19"/>
    </row>
    <row r="928" spans="1:15" x14ac:dyDescent="0.2">
      <c r="A928" s="3">
        <v>18</v>
      </c>
      <c r="B928" s="3"/>
      <c r="C928" s="2"/>
      <c r="D928" s="3"/>
      <c r="E928" s="2"/>
      <c r="F928" s="3"/>
      <c r="G928" s="2">
        <v>1</v>
      </c>
      <c r="H928" s="3">
        <v>1</v>
      </c>
      <c r="I928" s="2">
        <v>1</v>
      </c>
      <c r="J928" s="3">
        <v>1</v>
      </c>
      <c r="K928" s="2">
        <v>2</v>
      </c>
      <c r="L928" s="3"/>
      <c r="M928" s="4"/>
      <c r="N928" s="3"/>
      <c r="O928" s="4"/>
    </row>
    <row r="929" spans="1:15" x14ac:dyDescent="0.2">
      <c r="A929" s="17">
        <v>19</v>
      </c>
      <c r="B929" s="17"/>
      <c r="C929" s="18"/>
      <c r="D929" s="17"/>
      <c r="E929" s="18"/>
      <c r="F929" s="17"/>
      <c r="G929" s="18"/>
      <c r="H929" s="17">
        <v>7</v>
      </c>
      <c r="I929" s="18">
        <v>7</v>
      </c>
      <c r="J929" s="17"/>
      <c r="K929" s="18">
        <v>2</v>
      </c>
      <c r="L929" s="17"/>
      <c r="M929" s="19"/>
      <c r="N929" s="17"/>
      <c r="O929" s="19"/>
    </row>
    <row r="930" spans="1:15" x14ac:dyDescent="0.2">
      <c r="A930" s="3">
        <v>20</v>
      </c>
      <c r="B930" s="3"/>
      <c r="C930" s="2"/>
      <c r="D930" s="3"/>
      <c r="E930" s="2"/>
      <c r="F930" s="3"/>
      <c r="G930" s="2"/>
      <c r="H930" s="3"/>
      <c r="I930" s="2">
        <v>6</v>
      </c>
      <c r="J930" s="3"/>
      <c r="K930" s="2">
        <v>1</v>
      </c>
      <c r="L930" s="3"/>
      <c r="M930" s="4"/>
      <c r="N930" s="3"/>
      <c r="O930" s="4"/>
    </row>
    <row r="931" spans="1:15" x14ac:dyDescent="0.2">
      <c r="A931" s="17">
        <v>21</v>
      </c>
      <c r="B931" s="17"/>
      <c r="C931" s="18"/>
      <c r="D931" s="17"/>
      <c r="E931" s="18"/>
      <c r="F931" s="17"/>
      <c r="G931" s="18"/>
      <c r="H931" s="17">
        <v>8</v>
      </c>
      <c r="I931" s="18">
        <v>14</v>
      </c>
      <c r="J931" s="17"/>
      <c r="K931" s="18"/>
      <c r="L931" s="17"/>
      <c r="M931" s="19"/>
      <c r="N931" s="17"/>
      <c r="O931" s="19"/>
    </row>
    <row r="932" spans="1:15" x14ac:dyDescent="0.2">
      <c r="A932" s="3">
        <v>22</v>
      </c>
      <c r="B932" s="3"/>
      <c r="C932" s="2"/>
      <c r="D932" s="3"/>
      <c r="E932" s="2"/>
      <c r="F932" s="3"/>
      <c r="G932" s="2"/>
      <c r="H932" s="3"/>
      <c r="I932" s="2">
        <v>12</v>
      </c>
      <c r="J932" s="3"/>
      <c r="K932" s="2"/>
      <c r="L932" s="3"/>
      <c r="M932" s="4"/>
      <c r="N932" s="3"/>
      <c r="O932" s="4"/>
    </row>
    <row r="933" spans="1:15" x14ac:dyDescent="0.2">
      <c r="A933" s="17">
        <v>23</v>
      </c>
      <c r="B933" s="17"/>
      <c r="C933" s="18"/>
      <c r="D933" s="17"/>
      <c r="E933" s="18"/>
      <c r="F933" s="17"/>
      <c r="G933" s="18"/>
      <c r="H933" s="17"/>
      <c r="I933" s="18">
        <v>1</v>
      </c>
      <c r="J933" s="17"/>
      <c r="K933" s="18"/>
      <c r="L933" s="17"/>
      <c r="M933" s="19"/>
      <c r="N933" s="17"/>
      <c r="O933" s="19"/>
    </row>
    <row r="934" spans="1:15" x14ac:dyDescent="0.2">
      <c r="A934" s="3">
        <v>24</v>
      </c>
      <c r="B934" s="3"/>
      <c r="C934" s="2"/>
      <c r="D934" s="3"/>
      <c r="E934" s="2"/>
      <c r="F934" s="3"/>
      <c r="G934" s="2"/>
      <c r="H934" s="3"/>
      <c r="I934" s="2"/>
      <c r="J934" s="3"/>
      <c r="K934" s="2"/>
      <c r="L934" s="3"/>
      <c r="M934" s="4"/>
      <c r="N934" s="3"/>
      <c r="O934" s="4"/>
    </row>
    <row r="935" spans="1:15" x14ac:dyDescent="0.2">
      <c r="A935" s="17">
        <v>25</v>
      </c>
      <c r="B935" s="17"/>
      <c r="C935" s="18"/>
      <c r="D935" s="17"/>
      <c r="E935" s="18"/>
      <c r="F935" s="17"/>
      <c r="G935" s="18"/>
      <c r="H935" s="17"/>
      <c r="I935" s="18"/>
      <c r="J935" s="17"/>
      <c r="K935" s="18"/>
      <c r="L935" s="17"/>
      <c r="M935" s="19"/>
      <c r="N935" s="17"/>
      <c r="O935" s="19"/>
    </row>
    <row r="936" spans="1:15" x14ac:dyDescent="0.2">
      <c r="A936" s="3">
        <v>26</v>
      </c>
      <c r="B936" s="3"/>
      <c r="C936" s="2"/>
      <c r="D936" s="3"/>
      <c r="E936" s="2"/>
      <c r="F936" s="3"/>
      <c r="G936" s="2"/>
      <c r="H936" s="3">
        <v>1</v>
      </c>
      <c r="I936" s="2">
        <v>1</v>
      </c>
      <c r="J936" s="3"/>
      <c r="K936" s="2"/>
      <c r="L936" s="3"/>
      <c r="M936" s="4"/>
      <c r="N936" s="3"/>
      <c r="O936" s="4"/>
    </row>
    <row r="937" spans="1:15" x14ac:dyDescent="0.2">
      <c r="A937" s="17">
        <v>27</v>
      </c>
      <c r="B937" s="17"/>
      <c r="C937" s="18"/>
      <c r="D937" s="17"/>
      <c r="E937" s="18"/>
      <c r="F937" s="17"/>
      <c r="G937" s="18"/>
      <c r="H937" s="17">
        <v>1</v>
      </c>
      <c r="I937" s="18">
        <v>1</v>
      </c>
      <c r="J937" s="17"/>
      <c r="K937" s="18"/>
      <c r="L937" s="17"/>
      <c r="M937" s="19"/>
      <c r="N937" s="17"/>
      <c r="O937" s="19"/>
    </row>
    <row r="938" spans="1:15" x14ac:dyDescent="0.2">
      <c r="A938" s="3">
        <v>28</v>
      </c>
      <c r="B938" s="3"/>
      <c r="C938" s="2"/>
      <c r="D938" s="3"/>
      <c r="E938" s="2"/>
      <c r="F938" s="3">
        <v>5</v>
      </c>
      <c r="G938" s="2">
        <v>5</v>
      </c>
      <c r="H938" s="3">
        <v>1</v>
      </c>
      <c r="I938" s="2">
        <v>1</v>
      </c>
      <c r="J938" s="3"/>
      <c r="K938" s="2"/>
      <c r="L938" s="3"/>
      <c r="M938" s="4"/>
      <c r="N938" s="3"/>
      <c r="O938" s="4"/>
    </row>
    <row r="939" spans="1:15" x14ac:dyDescent="0.2">
      <c r="A939" s="17">
        <v>29</v>
      </c>
      <c r="B939" s="17"/>
      <c r="C939" s="18"/>
      <c r="D939" s="17"/>
      <c r="E939" s="18"/>
      <c r="F939" s="17"/>
      <c r="G939" s="18">
        <v>5</v>
      </c>
      <c r="H939" s="17">
        <v>10</v>
      </c>
      <c r="I939" s="18">
        <v>10</v>
      </c>
      <c r="J939" s="17"/>
      <c r="K939" s="18"/>
      <c r="L939" s="17"/>
      <c r="M939" s="19"/>
      <c r="N939" s="17"/>
      <c r="O939" s="19"/>
    </row>
    <row r="940" spans="1:15" x14ac:dyDescent="0.2">
      <c r="A940" s="3">
        <v>30</v>
      </c>
      <c r="B940" s="3"/>
      <c r="C940" s="2"/>
      <c r="D940" s="3">
        <v>1</v>
      </c>
      <c r="E940" s="2">
        <v>1</v>
      </c>
      <c r="F940" s="3"/>
      <c r="G940" s="2">
        <v>4</v>
      </c>
      <c r="H940" s="3"/>
      <c r="I940" s="2">
        <v>10</v>
      </c>
      <c r="J940" s="3"/>
      <c r="K940" s="2"/>
      <c r="L940" s="3"/>
      <c r="M940" s="4"/>
      <c r="N940" s="3"/>
      <c r="O940" s="4"/>
    </row>
    <row r="941" spans="1:15" x14ac:dyDescent="0.2">
      <c r="A941" s="17">
        <v>31</v>
      </c>
      <c r="B941" s="21"/>
      <c r="C941" s="22"/>
      <c r="D941" s="21"/>
      <c r="E941" s="22"/>
      <c r="F941" s="21"/>
      <c r="G941" s="22"/>
      <c r="H941" s="21"/>
      <c r="I941" s="22">
        <v>7</v>
      </c>
      <c r="J941" s="21"/>
      <c r="K941" s="22"/>
      <c r="L941" s="21"/>
      <c r="M941" s="23"/>
      <c r="N941" s="21"/>
      <c r="O941" s="23"/>
    </row>
    <row r="942" spans="1:15" x14ac:dyDescent="0.2">
      <c r="A942" s="3" t="s">
        <v>4</v>
      </c>
      <c r="B942" s="3"/>
      <c r="C942" s="2"/>
      <c r="D942" s="3"/>
      <c r="E942" s="2"/>
      <c r="F942" s="3"/>
      <c r="G942" s="2"/>
      <c r="H942" s="3"/>
      <c r="I942" s="2"/>
      <c r="J942" s="3"/>
      <c r="K942" s="2"/>
      <c r="L942" s="3"/>
      <c r="M942" s="4"/>
      <c r="N942" s="3"/>
      <c r="O942" s="4"/>
    </row>
    <row r="943" spans="1:15" x14ac:dyDescent="0.2">
      <c r="A943" s="3" t="s">
        <v>14</v>
      </c>
      <c r="B943" s="3">
        <f>COUNTA(B911:B941)</f>
        <v>0</v>
      </c>
      <c r="C943" s="2">
        <f>COUNTA(C911:C941)</f>
        <v>0</v>
      </c>
      <c r="D943" s="3">
        <f>COUNTA(D911:D941)</f>
        <v>1</v>
      </c>
      <c r="E943" s="2">
        <f>COUNTA(E911:E941)</f>
        <v>1</v>
      </c>
      <c r="F943" s="3">
        <f t="shared" ref="F943:K943" si="89">COUNTA(F911:F941)</f>
        <v>4</v>
      </c>
      <c r="G943" s="2">
        <f t="shared" si="89"/>
        <v>9</v>
      </c>
      <c r="H943" s="3">
        <f t="shared" si="89"/>
        <v>11</v>
      </c>
      <c r="I943" s="2">
        <f t="shared" si="89"/>
        <v>21</v>
      </c>
      <c r="J943" s="3">
        <f t="shared" si="89"/>
        <v>3</v>
      </c>
      <c r="K943" s="2">
        <f t="shared" si="89"/>
        <v>9</v>
      </c>
      <c r="L943" s="3">
        <f>COUNTA(L911:L941)</f>
        <v>0</v>
      </c>
      <c r="M943" s="2">
        <f>COUNTA(M911:M941)</f>
        <v>0</v>
      </c>
      <c r="N943" s="3">
        <f>COUNTA(N911:N941)</f>
        <v>0</v>
      </c>
      <c r="O943" s="4">
        <f>COUNTA(O911:O941)</f>
        <v>0</v>
      </c>
    </row>
    <row r="944" spans="1:15" x14ac:dyDescent="0.2">
      <c r="A944" s="6" t="s">
        <v>13</v>
      </c>
      <c r="B944" s="8">
        <f>SUM(B911:B941)</f>
        <v>0</v>
      </c>
      <c r="C944" s="12">
        <f>SUM(C911:C941)</f>
        <v>0</v>
      </c>
      <c r="D944" s="8">
        <f>SUM(D911:D941)</f>
        <v>1</v>
      </c>
      <c r="E944" s="12">
        <f>SUM(E911:E941)</f>
        <v>1</v>
      </c>
      <c r="F944" s="8">
        <f t="shared" ref="F944:K944" si="90">SUM(F911:F941)</f>
        <v>10</v>
      </c>
      <c r="G944" s="12">
        <f t="shared" si="90"/>
        <v>23</v>
      </c>
      <c r="H944" s="8">
        <f t="shared" si="90"/>
        <v>65</v>
      </c>
      <c r="I944" s="12">
        <f t="shared" si="90"/>
        <v>185</v>
      </c>
      <c r="J944" s="8">
        <f t="shared" si="90"/>
        <v>21</v>
      </c>
      <c r="K944" s="12">
        <f t="shared" si="90"/>
        <v>67</v>
      </c>
      <c r="L944" s="8">
        <f>SUM(L911:L941)</f>
        <v>0</v>
      </c>
      <c r="M944" s="12">
        <f>SUM(M911:M941)</f>
        <v>0</v>
      </c>
      <c r="N944" s="8">
        <f>SUM(N911:N941)</f>
        <v>0</v>
      </c>
      <c r="O944" s="13">
        <f>SUM(O911:O941)</f>
        <v>0</v>
      </c>
    </row>
    <row r="945" spans="1:18" x14ac:dyDescent="0.2">
      <c r="A945" s="16" t="s">
        <v>23</v>
      </c>
      <c r="B945" s="3"/>
      <c r="C945" s="2"/>
      <c r="D945" s="3"/>
      <c r="E945" s="2"/>
      <c r="F945" s="3"/>
      <c r="G945" s="2"/>
      <c r="H945" s="3"/>
      <c r="I945" s="2"/>
      <c r="J945" s="3"/>
      <c r="K945" s="2"/>
      <c r="L945" s="3"/>
      <c r="M945" s="2"/>
      <c r="N945" s="3"/>
      <c r="O945" s="75"/>
    </row>
    <row r="946" spans="1:18" x14ac:dyDescent="0.2">
      <c r="A946" s="3" t="s">
        <v>22</v>
      </c>
      <c r="B946" s="3">
        <f>+B943</f>
        <v>0</v>
      </c>
      <c r="C946" s="2">
        <f>+C943</f>
        <v>0</v>
      </c>
      <c r="D946" s="3">
        <f t="shared" ref="D946:O947" si="91">+B946+D943</f>
        <v>1</v>
      </c>
      <c r="E946" s="2">
        <f t="shared" si="91"/>
        <v>1</v>
      </c>
      <c r="F946" s="3">
        <f t="shared" si="91"/>
        <v>5</v>
      </c>
      <c r="G946" s="2">
        <f t="shared" si="91"/>
        <v>10</v>
      </c>
      <c r="H946" s="3">
        <f t="shared" si="91"/>
        <v>16</v>
      </c>
      <c r="I946" s="2">
        <f t="shared" si="91"/>
        <v>31</v>
      </c>
      <c r="J946" s="3">
        <f t="shared" si="91"/>
        <v>19</v>
      </c>
      <c r="K946" s="2">
        <f t="shared" si="91"/>
        <v>40</v>
      </c>
      <c r="L946" s="3">
        <f t="shared" si="91"/>
        <v>19</v>
      </c>
      <c r="M946" s="2">
        <f t="shared" si="91"/>
        <v>40</v>
      </c>
      <c r="N946" s="3">
        <f t="shared" si="91"/>
        <v>19</v>
      </c>
      <c r="O946" s="4">
        <f t="shared" si="91"/>
        <v>40</v>
      </c>
    </row>
    <row r="947" spans="1:18" ht="15" customHeight="1" thickBot="1" x14ac:dyDescent="0.25">
      <c r="A947" s="5" t="s">
        <v>13</v>
      </c>
      <c r="B947" s="9">
        <f>+B944</f>
        <v>0</v>
      </c>
      <c r="C947" s="14">
        <f>+C944</f>
        <v>0</v>
      </c>
      <c r="D947" s="9">
        <f t="shared" si="91"/>
        <v>1</v>
      </c>
      <c r="E947" s="14">
        <f t="shared" si="91"/>
        <v>1</v>
      </c>
      <c r="F947" s="9">
        <f t="shared" si="91"/>
        <v>11</v>
      </c>
      <c r="G947" s="14">
        <f t="shared" si="91"/>
        <v>24</v>
      </c>
      <c r="H947" s="9">
        <f t="shared" si="91"/>
        <v>76</v>
      </c>
      <c r="I947" s="14">
        <f t="shared" si="91"/>
        <v>209</v>
      </c>
      <c r="J947" s="9">
        <f t="shared" si="91"/>
        <v>97</v>
      </c>
      <c r="K947" s="14">
        <f t="shared" si="91"/>
        <v>276</v>
      </c>
      <c r="L947" s="9">
        <f t="shared" si="91"/>
        <v>97</v>
      </c>
      <c r="M947" s="14">
        <f t="shared" si="91"/>
        <v>276</v>
      </c>
      <c r="N947" s="9">
        <f t="shared" si="91"/>
        <v>97</v>
      </c>
      <c r="O947" s="15">
        <f t="shared" si="91"/>
        <v>276</v>
      </c>
    </row>
    <row r="948" spans="1:18" ht="13.5" thickBot="1" x14ac:dyDescent="0.25">
      <c r="A948" s="135" t="s">
        <v>12</v>
      </c>
      <c r="B948" s="131"/>
      <c r="C948" s="133" t="s">
        <v>33</v>
      </c>
      <c r="D948" s="133"/>
      <c r="E948" s="133"/>
      <c r="F948" s="137"/>
      <c r="G948" s="137"/>
      <c r="H948" s="137"/>
      <c r="I948" s="137"/>
      <c r="J948" s="137"/>
      <c r="K948" s="137"/>
      <c r="L948" s="137"/>
      <c r="M948" s="137"/>
      <c r="N948" s="137"/>
      <c r="O948" s="138"/>
    </row>
    <row r="949" spans="1:18" x14ac:dyDescent="0.2">
      <c r="A949" s="47" t="s">
        <v>5</v>
      </c>
      <c r="B949" s="48"/>
      <c r="C949" s="49">
        <f>C944/($A941)</f>
        <v>0</v>
      </c>
      <c r="D949" s="48"/>
      <c r="E949" s="49">
        <f>E944/($A940)</f>
        <v>3.3333333333333333E-2</v>
      </c>
      <c r="F949" s="50"/>
      <c r="G949" s="49">
        <f>G944/($A941)</f>
        <v>0.74193548387096775</v>
      </c>
      <c r="H949" s="50"/>
      <c r="I949" s="49">
        <f>I944/($A941)</f>
        <v>5.967741935483871</v>
      </c>
      <c r="J949" s="50"/>
      <c r="K949" s="49">
        <f>K944/($A939)</f>
        <v>2.3103448275862069</v>
      </c>
      <c r="L949" s="49"/>
      <c r="M949" s="49">
        <f>M944/($A941)</f>
        <v>0</v>
      </c>
      <c r="N949" s="50"/>
      <c r="O949" s="51">
        <f>O944/($A940)</f>
        <v>0</v>
      </c>
    </row>
    <row r="950" spans="1:18" x14ac:dyDescent="0.2">
      <c r="A950" s="52" t="s">
        <v>6</v>
      </c>
      <c r="B950" s="53"/>
      <c r="C950" s="42">
        <f>C947/$A941</f>
        <v>0</v>
      </c>
      <c r="D950" s="42"/>
      <c r="E950" s="42">
        <f>E947/($A941+$A940)</f>
        <v>1.6393442622950821E-2</v>
      </c>
      <c r="F950" s="43"/>
      <c r="G950" s="42">
        <f>G947/($A941+$A940+$A941)</f>
        <v>0.2608695652173913</v>
      </c>
      <c r="H950" s="42"/>
      <c r="I950" s="42">
        <f>I947/($A941+$A940+$A941+$A941)</f>
        <v>1.6991869918699187</v>
      </c>
      <c r="J950" s="42"/>
      <c r="K950" s="76">
        <f>K947/($A941+$A940+$A941+$A941+$A939)</f>
        <v>1.8157894736842106</v>
      </c>
      <c r="L950" s="42"/>
      <c r="M950" s="76">
        <f>M947/($A941+$A940+$A941+$A941+$A939+$A941)</f>
        <v>1.5081967213114753</v>
      </c>
      <c r="N950" s="76"/>
      <c r="O950" s="77">
        <f>O947/($A941+$A940+$A941+$A941+$A938+$A941+$A940)</f>
        <v>1.3018867924528301</v>
      </c>
    </row>
    <row r="951" spans="1:18" x14ac:dyDescent="0.2">
      <c r="P951" s="121" t="s">
        <v>99</v>
      </c>
      <c r="Q951" s="121"/>
      <c r="R951" s="121"/>
    </row>
    <row r="952" spans="1:18" x14ac:dyDescent="0.2">
      <c r="A952" s="2" t="s">
        <v>63</v>
      </c>
      <c r="B952" s="1" t="s">
        <v>64</v>
      </c>
      <c r="C952" s="1" t="s">
        <v>65</v>
      </c>
      <c r="D952" s="1" t="s">
        <v>64</v>
      </c>
      <c r="E952" s="1" t="s">
        <v>65</v>
      </c>
      <c r="F952" s="1" t="s">
        <v>64</v>
      </c>
      <c r="G952" s="1" t="s">
        <v>65</v>
      </c>
      <c r="H952" s="1" t="s">
        <v>64</v>
      </c>
      <c r="I952" s="1" t="s">
        <v>65</v>
      </c>
      <c r="J952" s="1" t="s">
        <v>64</v>
      </c>
      <c r="K952" s="1" t="s">
        <v>65</v>
      </c>
      <c r="L952" s="1" t="s">
        <v>64</v>
      </c>
      <c r="M952" s="1" t="s">
        <v>65</v>
      </c>
      <c r="N952" s="1" t="s">
        <v>64</v>
      </c>
      <c r="O952" s="1" t="s">
        <v>65</v>
      </c>
      <c r="P952" s="2" t="s">
        <v>96</v>
      </c>
      <c r="Q952" s="2" t="s">
        <v>98</v>
      </c>
      <c r="R952" s="2" t="s">
        <v>97</v>
      </c>
    </row>
    <row r="953" spans="1:18" x14ac:dyDescent="0.2">
      <c r="A953" s="80" t="str">
        <f>+A$909</f>
        <v>2011-2012</v>
      </c>
      <c r="B953" s="2">
        <f>+B$943</f>
        <v>0</v>
      </c>
      <c r="C953" s="2">
        <f>+B$944</f>
        <v>0</v>
      </c>
      <c r="D953" s="2">
        <f>+D$943</f>
        <v>1</v>
      </c>
      <c r="E953" s="2">
        <f>+D$944</f>
        <v>1</v>
      </c>
      <c r="F953" s="2">
        <f>+F$943</f>
        <v>4</v>
      </c>
      <c r="G953" s="2">
        <f>+F$944</f>
        <v>10</v>
      </c>
      <c r="H953" s="2">
        <f>+H$943</f>
        <v>11</v>
      </c>
      <c r="I953" s="2">
        <f>+H$944</f>
        <v>65</v>
      </c>
      <c r="J953" s="2">
        <f>+J$943</f>
        <v>3</v>
      </c>
      <c r="K953" s="2">
        <f>+J$944</f>
        <v>21</v>
      </c>
      <c r="L953" s="2">
        <f>+L$943</f>
        <v>0</v>
      </c>
      <c r="M953" s="2">
        <f>+L$944</f>
        <v>0</v>
      </c>
      <c r="N953" s="2">
        <f>+N$943</f>
        <v>0</v>
      </c>
      <c r="O953" s="2">
        <f>+N$944</f>
        <v>0</v>
      </c>
      <c r="P953" s="2">
        <f>+B953+D953+F953+H953+J953+L953+N953</f>
        <v>19</v>
      </c>
      <c r="Q953" s="2">
        <f>+C953+E953+G953+I953+K953+M953+O953</f>
        <v>97</v>
      </c>
      <c r="R953" s="2">
        <f>+O$946</f>
        <v>40</v>
      </c>
    </row>
    <row r="954" spans="1:18" x14ac:dyDescent="0.2">
      <c r="G954" s="79"/>
      <c r="J954" s="2"/>
      <c r="L954" s="2"/>
      <c r="O954" s="2"/>
    </row>
  </sheetData>
  <mergeCells count="290">
    <mergeCell ref="B91:C91"/>
    <mergeCell ref="D91:E91"/>
    <mergeCell ref="F91:G91"/>
    <mergeCell ref="H91:I91"/>
    <mergeCell ref="J91:K91"/>
    <mergeCell ref="L91:M91"/>
    <mergeCell ref="N91:O91"/>
    <mergeCell ref="A77:O77"/>
    <mergeCell ref="B78:C78"/>
    <mergeCell ref="D78:E78"/>
    <mergeCell ref="F78:G78"/>
    <mergeCell ref="H78:I78"/>
    <mergeCell ref="J78:K78"/>
    <mergeCell ref="L78:M78"/>
    <mergeCell ref="N78:O78"/>
    <mergeCell ref="A90:O90"/>
    <mergeCell ref="A43:B43"/>
    <mergeCell ref="C43:O43"/>
    <mergeCell ref="P46:R46"/>
    <mergeCell ref="A64:O64"/>
    <mergeCell ref="B65:C65"/>
    <mergeCell ref="D65:E65"/>
    <mergeCell ref="F65:G65"/>
    <mergeCell ref="H65:I65"/>
    <mergeCell ref="J65:K65"/>
    <mergeCell ref="L65:M65"/>
    <mergeCell ref="N65:O65"/>
    <mergeCell ref="A2:O2"/>
    <mergeCell ref="P2:R2"/>
    <mergeCell ref="A3:O3"/>
    <mergeCell ref="B4:C4"/>
    <mergeCell ref="D4:E4"/>
    <mergeCell ref="F4:G4"/>
    <mergeCell ref="H4:I4"/>
    <mergeCell ref="J4:K4"/>
    <mergeCell ref="L4:M4"/>
    <mergeCell ref="N4:O4"/>
    <mergeCell ref="A189:O189"/>
    <mergeCell ref="B190:C190"/>
    <mergeCell ref="D190:E190"/>
    <mergeCell ref="F190:G190"/>
    <mergeCell ref="H190:I190"/>
    <mergeCell ref="J190:K190"/>
    <mergeCell ref="L190:M190"/>
    <mergeCell ref="N190:O190"/>
    <mergeCell ref="A163:O163"/>
    <mergeCell ref="B164:C164"/>
    <mergeCell ref="D164:E164"/>
    <mergeCell ref="F164:G164"/>
    <mergeCell ref="H164:I164"/>
    <mergeCell ref="J164:K164"/>
    <mergeCell ref="L164:M164"/>
    <mergeCell ref="N164:O164"/>
    <mergeCell ref="A143:B143"/>
    <mergeCell ref="C143:O143"/>
    <mergeCell ref="P146:R146"/>
    <mergeCell ref="A176:O176"/>
    <mergeCell ref="B177:C177"/>
    <mergeCell ref="D177:E177"/>
    <mergeCell ref="F177:G177"/>
    <mergeCell ref="H177:I177"/>
    <mergeCell ref="J177:K177"/>
    <mergeCell ref="L177:M177"/>
    <mergeCell ref="N177:O177"/>
    <mergeCell ref="A102:O102"/>
    <mergeCell ref="P102:R102"/>
    <mergeCell ref="A103:O103"/>
    <mergeCell ref="B104:C104"/>
    <mergeCell ref="D104:E104"/>
    <mergeCell ref="F104:G104"/>
    <mergeCell ref="H104:I104"/>
    <mergeCell ref="J104:K104"/>
    <mergeCell ref="L104:M104"/>
    <mergeCell ref="N104:O104"/>
    <mergeCell ref="P332:R332"/>
    <mergeCell ref="A348:O348"/>
    <mergeCell ref="B349:C349"/>
    <mergeCell ref="D349:E349"/>
    <mergeCell ref="F349:G349"/>
    <mergeCell ref="H349:I349"/>
    <mergeCell ref="J349:K349"/>
    <mergeCell ref="L349:M349"/>
    <mergeCell ref="N349:O349"/>
    <mergeCell ref="P288:R288"/>
    <mergeCell ref="A289:O289"/>
    <mergeCell ref="B290:C290"/>
    <mergeCell ref="D290:E290"/>
    <mergeCell ref="F290:G290"/>
    <mergeCell ref="H290:I290"/>
    <mergeCell ref="J290:K290"/>
    <mergeCell ref="L290:M290"/>
    <mergeCell ref="N290:O290"/>
    <mergeCell ref="A445:O445"/>
    <mergeCell ref="B446:C446"/>
    <mergeCell ref="D446:E446"/>
    <mergeCell ref="F446:G446"/>
    <mergeCell ref="H446:I446"/>
    <mergeCell ref="J446:K446"/>
    <mergeCell ref="L446:M446"/>
    <mergeCell ref="N446:O446"/>
    <mergeCell ref="A288:O288"/>
    <mergeCell ref="A329:B329"/>
    <mergeCell ref="C329:O329"/>
    <mergeCell ref="A361:O361"/>
    <mergeCell ref="B362:C362"/>
    <mergeCell ref="D362:E362"/>
    <mergeCell ref="F362:G362"/>
    <mergeCell ref="H362:I362"/>
    <mergeCell ref="J362:K362"/>
    <mergeCell ref="L362:M362"/>
    <mergeCell ref="N362:O362"/>
    <mergeCell ref="A415:B415"/>
    <mergeCell ref="C415:O415"/>
    <mergeCell ref="A374:O374"/>
    <mergeCell ref="P418:R418"/>
    <mergeCell ref="A432:O432"/>
    <mergeCell ref="B433:C433"/>
    <mergeCell ref="D433:E433"/>
    <mergeCell ref="F433:G433"/>
    <mergeCell ref="H433:I433"/>
    <mergeCell ref="J433:K433"/>
    <mergeCell ref="L433:M433"/>
    <mergeCell ref="N433:O433"/>
    <mergeCell ref="P374:R374"/>
    <mergeCell ref="A375:O375"/>
    <mergeCell ref="B376:C376"/>
    <mergeCell ref="D376:E376"/>
    <mergeCell ref="F376:G376"/>
    <mergeCell ref="H376:I376"/>
    <mergeCell ref="J376:K376"/>
    <mergeCell ref="L376:M376"/>
    <mergeCell ref="N376:O376"/>
    <mergeCell ref="A499:B499"/>
    <mergeCell ref="C499:O499"/>
    <mergeCell ref="P502:R502"/>
    <mergeCell ref="A458:O458"/>
    <mergeCell ref="P458:R458"/>
    <mergeCell ref="A459:O459"/>
    <mergeCell ref="B460:C460"/>
    <mergeCell ref="D460:E460"/>
    <mergeCell ref="F460:G460"/>
    <mergeCell ref="H460:I460"/>
    <mergeCell ref="J460:K460"/>
    <mergeCell ref="L460:M460"/>
    <mergeCell ref="N460:O460"/>
    <mergeCell ref="P585:R585"/>
    <mergeCell ref="A515:O515"/>
    <mergeCell ref="B516:C516"/>
    <mergeCell ref="D516:E516"/>
    <mergeCell ref="F516:G516"/>
    <mergeCell ref="H516:I516"/>
    <mergeCell ref="J516:K516"/>
    <mergeCell ref="A541:O541"/>
    <mergeCell ref="P541:R541"/>
    <mergeCell ref="A542:O542"/>
    <mergeCell ref="J543:K543"/>
    <mergeCell ref="L543:M543"/>
    <mergeCell ref="N543:O543"/>
    <mergeCell ref="A528:O528"/>
    <mergeCell ref="B529:C529"/>
    <mergeCell ref="D529:E529"/>
    <mergeCell ref="F529:G529"/>
    <mergeCell ref="H529:I529"/>
    <mergeCell ref="J529:K529"/>
    <mergeCell ref="L529:M529"/>
    <mergeCell ref="N529:O529"/>
    <mergeCell ref="L516:M516"/>
    <mergeCell ref="A693:B693"/>
    <mergeCell ref="C693:O693"/>
    <mergeCell ref="A652:O652"/>
    <mergeCell ref="A653:O653"/>
    <mergeCell ref="B654:C654"/>
    <mergeCell ref="D654:E654"/>
    <mergeCell ref="F654:G654"/>
    <mergeCell ref="H654:I654"/>
    <mergeCell ref="J654:K654"/>
    <mergeCell ref="L654:M654"/>
    <mergeCell ref="N654:O654"/>
    <mergeCell ref="J599:K599"/>
    <mergeCell ref="L599:M599"/>
    <mergeCell ref="N599:O599"/>
    <mergeCell ref="A638:B638"/>
    <mergeCell ref="C638:O638"/>
    <mergeCell ref="N516:O516"/>
    <mergeCell ref="A582:B582"/>
    <mergeCell ref="C582:O582"/>
    <mergeCell ref="B543:C543"/>
    <mergeCell ref="D543:E543"/>
    <mergeCell ref="F543:G543"/>
    <mergeCell ref="H543:I543"/>
    <mergeCell ref="D707:E707"/>
    <mergeCell ref="D759:E759"/>
    <mergeCell ref="D810:E810"/>
    <mergeCell ref="A705:O705"/>
    <mergeCell ref="A706:O706"/>
    <mergeCell ref="B759:C759"/>
    <mergeCell ref="F759:G759"/>
    <mergeCell ref="D860:E860"/>
    <mergeCell ref="A757:O757"/>
    <mergeCell ref="A758:O758"/>
    <mergeCell ref="B707:C707"/>
    <mergeCell ref="F707:G707"/>
    <mergeCell ref="H707:I707"/>
    <mergeCell ref="A746:B746"/>
    <mergeCell ref="C746:O746"/>
    <mergeCell ref="H860:I860"/>
    <mergeCell ref="A858:O858"/>
    <mergeCell ref="J707:K707"/>
    <mergeCell ref="L707:M707"/>
    <mergeCell ref="N707:O707"/>
    <mergeCell ref="P951:R951"/>
    <mergeCell ref="P902:R902"/>
    <mergeCell ref="P852:R852"/>
    <mergeCell ref="P801:R801"/>
    <mergeCell ref="P749:R749"/>
    <mergeCell ref="D909:E909"/>
    <mergeCell ref="J909:K909"/>
    <mergeCell ref="J860:K860"/>
    <mergeCell ref="L860:M860"/>
    <mergeCell ref="F909:G909"/>
    <mergeCell ref="C948:O948"/>
    <mergeCell ref="L810:M810"/>
    <mergeCell ref="H810:I810"/>
    <mergeCell ref="J810:K810"/>
    <mergeCell ref="N810:O810"/>
    <mergeCell ref="H759:I759"/>
    <mergeCell ref="J759:K759"/>
    <mergeCell ref="N759:O759"/>
    <mergeCell ref="L759:M759"/>
    <mergeCell ref="A948:B948"/>
    <mergeCell ref="A907:O907"/>
    <mergeCell ref="A908:O908"/>
    <mergeCell ref="P696:R696"/>
    <mergeCell ref="P652:R652"/>
    <mergeCell ref="A808:O808"/>
    <mergeCell ref="A809:O809"/>
    <mergeCell ref="B810:C810"/>
    <mergeCell ref="F810:G810"/>
    <mergeCell ref="A859:O859"/>
    <mergeCell ref="B909:C909"/>
    <mergeCell ref="N909:O909"/>
    <mergeCell ref="N860:O860"/>
    <mergeCell ref="B860:C860"/>
    <mergeCell ref="F860:G860"/>
    <mergeCell ref="A899:B899"/>
    <mergeCell ref="C899:O899"/>
    <mergeCell ref="H909:I909"/>
    <mergeCell ref="L909:M909"/>
    <mergeCell ref="A798:B798"/>
    <mergeCell ref="C798:O798"/>
    <mergeCell ref="A857:O857"/>
    <mergeCell ref="A849:B849"/>
    <mergeCell ref="C849:O849"/>
    <mergeCell ref="P641:R641"/>
    <mergeCell ref="A597:O597"/>
    <mergeCell ref="P597:R597"/>
    <mergeCell ref="A598:O598"/>
    <mergeCell ref="B599:C599"/>
    <mergeCell ref="D599:E599"/>
    <mergeCell ref="F599:G599"/>
    <mergeCell ref="H599:I599"/>
    <mergeCell ref="A202:O202"/>
    <mergeCell ref="P202:R202"/>
    <mergeCell ref="A203:O203"/>
    <mergeCell ref="B204:C204"/>
    <mergeCell ref="D204:E204"/>
    <mergeCell ref="F204:G204"/>
    <mergeCell ref="H204:I204"/>
    <mergeCell ref="J204:K204"/>
    <mergeCell ref="L204:M204"/>
    <mergeCell ref="N204:O204"/>
    <mergeCell ref="A243:B243"/>
    <mergeCell ref="C243:O243"/>
    <mergeCell ref="P246:R246"/>
    <mergeCell ref="A262:O262"/>
    <mergeCell ref="B263:C263"/>
    <mergeCell ref="D263:E263"/>
    <mergeCell ref="F263:G263"/>
    <mergeCell ref="H263:I263"/>
    <mergeCell ref="J263:K263"/>
    <mergeCell ref="L263:M263"/>
    <mergeCell ref="N263:O263"/>
    <mergeCell ref="A275:O275"/>
    <mergeCell ref="B276:C276"/>
    <mergeCell ref="D276:E276"/>
    <mergeCell ref="F276:G276"/>
    <mergeCell ref="H276:I276"/>
    <mergeCell ref="J276:K276"/>
    <mergeCell ref="L276:M276"/>
    <mergeCell ref="N276:O276"/>
  </mergeCells>
  <pageMargins left="0.19685039370078741" right="0.19685039370078741" top="0.19685039370078741" bottom="0.19685039370078741" header="0.31496062992125984" footer="0.31496062992125984"/>
  <pageSetup scale="72" fitToHeight="12" orientation="portrait" r:id="rId1"/>
  <rowBreaks count="8" manualBreakCount="8">
    <brk id="539" max="16383" man="1"/>
    <brk id="595" max="16383" man="1"/>
    <brk id="651" max="16383" man="1"/>
    <brk id="704" max="16383" man="1"/>
    <brk id="756" max="16383" man="1"/>
    <brk id="807" max="16383" man="1"/>
    <brk id="857" max="16383" man="1"/>
    <brk id="9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Mylemans</cp:lastModifiedBy>
  <cp:lastPrinted>2024-12-10T14:26:55Z</cp:lastPrinted>
  <dcterms:created xsi:type="dcterms:W3CDTF">2012-01-13T22:42:58Z</dcterms:created>
  <dcterms:modified xsi:type="dcterms:W3CDTF">2024-12-10T14:37:50Z</dcterms:modified>
</cp:coreProperties>
</file>